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autoCompressPictures="0"/>
  <mc:AlternateContent xmlns:mc="http://schemas.openxmlformats.org/markup-compatibility/2006">
    <mc:Choice Requires="x15">
      <x15ac:absPath xmlns:x15ac="http://schemas.microsoft.com/office/spreadsheetml/2010/11/ac" url="C:\Users\wen12\Downloads\"/>
    </mc:Choice>
  </mc:AlternateContent>
  <xr:revisionPtr revIDLastSave="0" documentId="13_ncr:1_{AC3F8937-3D74-43BB-B610-727A078DA67B}" xr6:coauthVersionLast="47" xr6:coauthVersionMax="47" xr10:uidLastSave="{00000000-0000-0000-0000-000000000000}"/>
  <bookViews>
    <workbookView xWindow="-110" yWindow="-110" windowWidth="38620" windowHeight="21220" xr2:uid="{00000000-000D-0000-FFFF-FFFF00000000}"/>
  </bookViews>
  <sheets>
    <sheet name="Personal monthly budget"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 l="1"/>
  <c r="E21" i="1"/>
  <c r="E20" i="1"/>
  <c r="E38" i="1"/>
  <c r="J36" i="1"/>
  <c r="J43" i="1"/>
  <c r="E45" i="1"/>
  <c r="J59" i="1"/>
  <c r="J60" i="1"/>
  <c r="J61" i="1"/>
  <c r="J62" i="1"/>
  <c r="J53" i="1"/>
  <c r="J54" i="1"/>
  <c r="J55" i="1"/>
  <c r="J47" i="1"/>
  <c r="J48" i="1"/>
  <c r="J49" i="1"/>
  <c r="J40" i="1"/>
  <c r="J41" i="1"/>
  <c r="J42" i="1"/>
  <c r="J31" i="1"/>
  <c r="J32" i="1"/>
  <c r="J33" i="1"/>
  <c r="J34" i="1"/>
  <c r="J35" i="1"/>
  <c r="J19" i="1"/>
  <c r="J20" i="1"/>
  <c r="J21" i="1"/>
  <c r="J22" i="1"/>
  <c r="J23" i="1"/>
  <c r="J24" i="1"/>
  <c r="J25" i="1"/>
  <c r="J26" i="1"/>
  <c r="J27" i="1"/>
  <c r="E63" i="1"/>
  <c r="E64" i="1"/>
  <c r="E65" i="1"/>
  <c r="E66" i="1"/>
  <c r="E67" i="1"/>
  <c r="E68" i="1"/>
  <c r="E69" i="1"/>
  <c r="E55" i="1"/>
  <c r="E56" i="1"/>
  <c r="E57" i="1"/>
  <c r="E58" i="1"/>
  <c r="E59" i="1"/>
  <c r="E49" i="1"/>
  <c r="E50" i="1"/>
  <c r="E51" i="1"/>
  <c r="E42" i="1"/>
  <c r="E43" i="1"/>
  <c r="E44" i="1"/>
  <c r="E32" i="1"/>
  <c r="E33" i="1"/>
  <c r="E34" i="1"/>
  <c r="E35" i="1"/>
  <c r="E36" i="1"/>
  <c r="E37" i="1"/>
  <c r="E19" i="1"/>
  <c r="E23" i="1"/>
  <c r="E24" i="1"/>
  <c r="E25" i="1"/>
  <c r="E26" i="1"/>
  <c r="E27" i="1"/>
  <c r="E28" i="1"/>
  <c r="I63" i="1"/>
  <c r="H63" i="1"/>
  <c r="I56" i="1"/>
  <c r="H56" i="1"/>
  <c r="I50" i="1"/>
  <c r="H50" i="1"/>
  <c r="I44" i="1"/>
  <c r="H44" i="1"/>
  <c r="I37" i="1"/>
  <c r="H37" i="1"/>
  <c r="D70" i="1"/>
  <c r="C70" i="1"/>
  <c r="D60" i="1"/>
  <c r="C60" i="1"/>
  <c r="D52" i="1"/>
  <c r="C52" i="1"/>
  <c r="D46" i="1"/>
  <c r="C46" i="1"/>
  <c r="D39" i="1"/>
  <c r="C39" i="1"/>
  <c r="I28" i="1"/>
  <c r="H28" i="1"/>
  <c r="D29" i="1"/>
  <c r="C29" i="1"/>
  <c r="E6" i="1"/>
  <c r="E9" i="1"/>
  <c r="E12" i="1" l="1"/>
  <c r="E15" i="1" s="1"/>
  <c r="E11" i="1"/>
  <c r="E14" i="1" s="1"/>
  <c r="J28" i="1"/>
  <c r="E70" i="1"/>
  <c r="E29" i="1"/>
  <c r="J63" i="1"/>
  <c r="J56" i="1"/>
  <c r="J50" i="1"/>
  <c r="J44" i="1"/>
  <c r="J37" i="1"/>
  <c r="E60" i="1"/>
  <c r="E52" i="1"/>
  <c r="E46" i="1"/>
  <c r="E39" i="1"/>
  <c r="E16" i="1" l="1"/>
  <c r="E13" i="1"/>
</calcChain>
</file>

<file path=xl/sharedStrings.xml><?xml version="1.0" encoding="utf-8"?>
<sst xmlns="http://schemas.openxmlformats.org/spreadsheetml/2006/main" count="146" uniqueCount="84">
  <si>
    <t>PROJECTED MONTHLY INCOME</t>
  </si>
  <si>
    <t>ACTUAL MONTHLY INCOME</t>
  </si>
  <si>
    <t>HOUSING</t>
  </si>
  <si>
    <t>Mortgage or rent</t>
  </si>
  <si>
    <t>Phone Number</t>
  </si>
  <si>
    <t>Electricity</t>
  </si>
  <si>
    <t>Gas</t>
  </si>
  <si>
    <t>Water and sewer</t>
  </si>
  <si>
    <t>Cable</t>
  </si>
  <si>
    <t>Waste removal</t>
  </si>
  <si>
    <t>Maintenance or repairs</t>
  </si>
  <si>
    <t>Supplies</t>
  </si>
  <si>
    <t>Other</t>
  </si>
  <si>
    <t>Total</t>
  </si>
  <si>
    <t>TRANSPORT</t>
  </si>
  <si>
    <t>Vehicle payment</t>
  </si>
  <si>
    <t>Bus/taxi fare</t>
  </si>
  <si>
    <t>Insurance</t>
  </si>
  <si>
    <t>Licensing</t>
  </si>
  <si>
    <t>Fuel</t>
  </si>
  <si>
    <t>Maintenance</t>
  </si>
  <si>
    <t>INSURANCE</t>
  </si>
  <si>
    <t>Home</t>
  </si>
  <si>
    <t>Health</t>
  </si>
  <si>
    <t>Life</t>
  </si>
  <si>
    <t>FOOD</t>
  </si>
  <si>
    <t>Food and drink</t>
  </si>
  <si>
    <t>Dining out</t>
  </si>
  <si>
    <t>PETS</t>
  </si>
  <si>
    <t>Food</t>
  </si>
  <si>
    <t>Medical</t>
  </si>
  <si>
    <t>Grooming</t>
  </si>
  <si>
    <t>Toys</t>
  </si>
  <si>
    <t>PERSONAL CARE</t>
  </si>
  <si>
    <t>Hair/nails</t>
  </si>
  <si>
    <t>Clothing</t>
  </si>
  <si>
    <t>Dry cleaning</t>
  </si>
  <si>
    <t>Health club</t>
  </si>
  <si>
    <t>Income 1</t>
  </si>
  <si>
    <t>Extra income</t>
  </si>
  <si>
    <t>Total monthly income</t>
  </si>
  <si>
    <t>Difference</t>
  </si>
  <si>
    <t xml:space="preserve">TOTAL PROJECTED EXPENSE </t>
  </si>
  <si>
    <t xml:space="preserve">TOTAL ACTUAL EXPENSE </t>
  </si>
  <si>
    <t>PROJECTED BALANCE</t>
  </si>
  <si>
    <t>ACTUAL BALANCE</t>
  </si>
  <si>
    <t>BALANCE DIFFERENCE (Actual minus projected)</t>
  </si>
  <si>
    <t>ENTERTAINMENT</t>
  </si>
  <si>
    <t>Videos/DVDs</t>
  </si>
  <si>
    <t>CDs</t>
  </si>
  <si>
    <t>Films</t>
  </si>
  <si>
    <t>Concerts</t>
  </si>
  <si>
    <t>Sporting events</t>
  </si>
  <si>
    <t>Live theatre</t>
  </si>
  <si>
    <t>LOANS</t>
  </si>
  <si>
    <t>Personal</t>
  </si>
  <si>
    <t>Student</t>
  </si>
  <si>
    <t>Credit card</t>
  </si>
  <si>
    <t>TAXES</t>
  </si>
  <si>
    <t>Income tax</t>
  </si>
  <si>
    <t>Council tax</t>
  </si>
  <si>
    <t>VAT/Corporation tax</t>
  </si>
  <si>
    <t>SAVINGS OR INVESTMENTS</t>
  </si>
  <si>
    <t>Retirement account</t>
  </si>
  <si>
    <t>Investment account</t>
  </si>
  <si>
    <t>PRESENTS AND DONATIONS</t>
  </si>
  <si>
    <t>Charity 1</t>
  </si>
  <si>
    <t>Charity 2</t>
  </si>
  <si>
    <t>Charity 3</t>
  </si>
  <si>
    <t>LEGAL</t>
  </si>
  <si>
    <t>Lawyer</t>
  </si>
  <si>
    <t>Spousal maintenance support</t>
  </si>
  <si>
    <t>Payments on lien or judgment</t>
  </si>
  <si>
    <t>(Projected income minus expenses)</t>
  </si>
  <si>
    <t>(Actual income minus expenses)</t>
  </si>
  <si>
    <t>Organization dues or fees</t>
  </si>
  <si>
    <t>(Combined projected cost)</t>
  </si>
  <si>
    <t>(Combined actual cost)</t>
  </si>
  <si>
    <t>Personal monthly budget</t>
  </si>
  <si>
    <t>Projected cost</t>
  </si>
  <si>
    <t>Actual cost</t>
  </si>
  <si>
    <t>TOTAL EXPENSE DIFFERENCE</t>
  </si>
  <si>
    <t xml:space="preserve"> </t>
  </si>
  <si>
    <t>For more money saving tips, visit PennyCannon.com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</si>
</sst>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 #,##0.00_);_(* \(#,##0.00\);_(* &quot;-&quot;??_);_(@_)"/>
    <numFmt numFmtId="166" formatCode="&quot;£&quot;#,##0;\-&quot;£&quot;#,##0"/>
    <numFmt numFmtId="167" formatCode="_-&quot;£&quot;* #,##0_-;\-&quot;£&quot;* #,##0_-;_-&quot;£&quot;* &quot;-&quot;_-;_-@_-"/>
    <numFmt numFmtId="168" formatCode="&quot;$&quot;#,##0"/>
  </numFmts>
  <fonts count="32" x14ac:knownFonts="1">
    <font>
      <sz val="10"/>
      <color theme="1"/>
      <name val="Segoe UI"/>
      <family val="2"/>
      <scheme val="minor"/>
    </font>
    <font>
      <sz val="11"/>
      <color theme="1"/>
      <name val="Segoe UI"/>
      <family val="2"/>
      <scheme val="minor"/>
    </font>
    <font>
      <sz val="8"/>
      <color theme="1"/>
      <name val="Arial"/>
      <family val="2"/>
    </font>
    <font>
      <sz val="10"/>
      <color theme="1"/>
      <name val="Segoe UI"/>
      <family val="2"/>
      <scheme val="minor"/>
    </font>
    <font>
      <sz val="18"/>
      <color theme="3"/>
      <name val="Segoe UI Semibold"/>
      <family val="2"/>
      <scheme val="major"/>
    </font>
    <font>
      <b/>
      <sz val="15"/>
      <color theme="3"/>
      <name val="Segoe UI"/>
      <family val="2"/>
      <scheme val="minor"/>
    </font>
    <font>
      <b/>
      <sz val="13"/>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57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color indexed="63"/>
      <name val="Segoe UI"/>
      <family val="2"/>
      <scheme val="minor"/>
    </font>
    <font>
      <b/>
      <sz val="12"/>
      <color indexed="63"/>
      <name val="Segoe UI"/>
      <family val="2"/>
      <scheme val="minor"/>
    </font>
    <font>
      <sz val="12"/>
      <color theme="1"/>
      <name val="Segoe UI"/>
      <family val="2"/>
      <scheme val="minor"/>
    </font>
    <font>
      <sz val="12"/>
      <color indexed="63"/>
      <name val="Segoe UI"/>
      <family val="2"/>
      <scheme val="minor"/>
    </font>
    <font>
      <b/>
      <sz val="12"/>
      <color theme="0"/>
      <name val="Segoe UI"/>
      <family val="2"/>
      <scheme val="minor"/>
    </font>
    <font>
      <sz val="12"/>
      <name val="Segoe UI"/>
      <family val="2"/>
      <scheme val="minor"/>
    </font>
    <font>
      <i/>
      <sz val="56"/>
      <color theme="0"/>
      <name val="Segoe UI Semibold"/>
      <family val="2"/>
      <scheme val="major"/>
    </font>
    <font>
      <i/>
      <sz val="36"/>
      <color theme="0"/>
      <name val="Segoe UI Semibold"/>
      <family val="2"/>
      <scheme val="major"/>
    </font>
    <font>
      <b/>
      <sz val="12"/>
      <name val="Segoe UI"/>
      <family val="2"/>
      <scheme val="minor"/>
    </font>
    <font>
      <sz val="12"/>
      <name val="Segoe UI Semibold"/>
      <family val="2"/>
      <scheme val="major"/>
    </font>
    <font>
      <sz val="12"/>
      <color theme="0"/>
      <name val="Segoe UI Semibold"/>
      <family val="2"/>
      <scheme val="major"/>
    </font>
    <font>
      <sz val="12"/>
      <color theme="3"/>
      <name val="Segoe UI Semibold"/>
      <family val="2"/>
      <scheme val="major"/>
    </font>
  </fonts>
  <fills count="41">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5"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166" fontId="3" fillId="0" borderId="0" applyFont="0" applyFill="0" applyBorder="0" applyProtection="0">
      <alignment horizontal="left" vertical="center" indent="1"/>
    </xf>
    <xf numFmtId="165"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4" applyNumberFormat="0" applyAlignment="0" applyProtection="0"/>
    <xf numFmtId="0" fontId="12" fillId="8" borderId="5" applyNumberFormat="0" applyAlignment="0" applyProtection="0"/>
    <xf numFmtId="0" fontId="13" fillId="8" borderId="4" applyNumberFormat="0" applyAlignment="0" applyProtection="0"/>
    <xf numFmtId="0" fontId="14" fillId="0" borderId="6" applyNumberFormat="0" applyFill="0" applyAlignment="0" applyProtection="0"/>
    <xf numFmtId="0" fontId="15" fillId="9" borderId="7" applyNumberFormat="0" applyAlignment="0" applyProtection="0"/>
    <xf numFmtId="0" fontId="16" fillId="0" borderId="0" applyNumberFormat="0" applyFill="0" applyBorder="0" applyAlignment="0" applyProtection="0"/>
    <xf numFmtId="0" fontId="3" fillId="10"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38">
    <xf numFmtId="0" fontId="0" fillId="0" borderId="0" xfId="0"/>
    <xf numFmtId="0" fontId="0" fillId="35" borderId="0" xfId="0" applyFill="1"/>
    <xf numFmtId="0" fontId="20" fillId="35" borderId="0" xfId="0" applyFont="1" applyFill="1" applyAlignment="1">
      <alignment horizontal="left"/>
    </xf>
    <xf numFmtId="0" fontId="20" fillId="35" borderId="0" xfId="0" applyFont="1" applyFill="1" applyAlignment="1">
      <alignment horizontal="left" vertical="center"/>
    </xf>
    <xf numFmtId="0" fontId="20" fillId="35" borderId="0" xfId="0" applyFont="1" applyFill="1" applyAlignment="1">
      <alignment horizontal="center" vertical="center" wrapText="1"/>
    </xf>
    <xf numFmtId="0" fontId="21" fillId="35" borderId="0" xfId="0" applyFont="1" applyFill="1" applyAlignment="1">
      <alignment horizontal="left" vertical="center" wrapText="1" indent="1"/>
    </xf>
    <xf numFmtId="0" fontId="22" fillId="35" borderId="0" xfId="0" applyFont="1" applyFill="1"/>
    <xf numFmtId="0" fontId="23" fillId="35" borderId="0" xfId="0" applyFont="1" applyFill="1" applyAlignment="1">
      <alignment horizontal="center" vertical="center" wrapText="1"/>
    </xf>
    <xf numFmtId="0" fontId="21" fillId="35" borderId="0" xfId="0" applyFont="1" applyFill="1" applyAlignment="1">
      <alignment vertical="center" wrapText="1"/>
    </xf>
    <xf numFmtId="0" fontId="24" fillId="35" borderId="0" xfId="0" applyFont="1" applyFill="1" applyAlignment="1">
      <alignment horizontal="left" vertical="center" wrapText="1"/>
    </xf>
    <xf numFmtId="0" fontId="25" fillId="35" borderId="0" xfId="0" applyFont="1" applyFill="1" applyAlignment="1">
      <alignment horizontal="left" vertical="center"/>
    </xf>
    <xf numFmtId="0" fontId="25" fillId="35" borderId="0" xfId="0" applyFont="1" applyFill="1" applyAlignment="1">
      <alignment horizontal="right" vertical="center" indent="1"/>
    </xf>
    <xf numFmtId="0" fontId="23" fillId="35" borderId="0" xfId="0" applyFont="1" applyFill="1" applyAlignment="1">
      <alignment horizontal="left" vertical="center"/>
    </xf>
    <xf numFmtId="0" fontId="23" fillId="35" borderId="0" xfId="0" applyFont="1" applyFill="1" applyAlignment="1">
      <alignment vertical="center"/>
    </xf>
    <xf numFmtId="0" fontId="22" fillId="0" borderId="0" xfId="0" applyFont="1" applyAlignment="1">
      <alignment horizontal="left" vertical="center" indent="1"/>
    </xf>
    <xf numFmtId="0" fontId="22" fillId="0" borderId="0" xfId="0" applyFont="1" applyAlignment="1">
      <alignment horizontal="right" vertical="center" indent="1"/>
    </xf>
    <xf numFmtId="0" fontId="22" fillId="0" borderId="0" xfId="0" applyFont="1" applyAlignment="1">
      <alignment horizontal="left" vertical="center" indent="1" shrinkToFit="1"/>
    </xf>
    <xf numFmtId="168" fontId="22" fillId="0" borderId="0" xfId="0" applyNumberFormat="1" applyFont="1" applyAlignment="1">
      <alignment horizontal="right" vertical="center" indent="1"/>
    </xf>
    <xf numFmtId="168" fontId="25" fillId="36" borderId="0" xfId="1" applyNumberFormat="1" applyFont="1" applyFill="1" applyBorder="1" applyAlignment="1">
      <alignment horizontal="right" vertical="center" indent="1"/>
    </xf>
    <xf numFmtId="168" fontId="28" fillId="36" borderId="0" xfId="1" applyNumberFormat="1" applyFont="1" applyFill="1" applyBorder="1" applyAlignment="1">
      <alignment horizontal="right" vertical="center" indent="1"/>
    </xf>
    <xf numFmtId="0" fontId="28" fillId="36" borderId="0" xfId="0" applyFont="1" applyFill="1" applyAlignment="1">
      <alignment vertical="center" shrinkToFit="1"/>
    </xf>
    <xf numFmtId="0" fontId="25" fillId="36" borderId="0" xfId="0" applyFont="1" applyFill="1" applyAlignment="1">
      <alignment vertical="center" shrinkToFit="1"/>
    </xf>
    <xf numFmtId="0" fontId="29" fillId="36" borderId="0" xfId="0" applyFont="1" applyFill="1" applyAlignment="1">
      <alignment horizontal="left" vertical="center" indent="1" shrinkToFit="1"/>
    </xf>
    <xf numFmtId="0" fontId="29" fillId="36" borderId="0" xfId="0" applyFont="1" applyFill="1" applyAlignment="1">
      <alignment horizontal="left" vertical="center" indent="1"/>
    </xf>
    <xf numFmtId="0" fontId="30" fillId="38" borderId="0" xfId="0" applyFont="1" applyFill="1" applyAlignment="1">
      <alignment horizontal="left" vertical="center" indent="1"/>
    </xf>
    <xf numFmtId="0" fontId="29" fillId="37" borderId="0" xfId="0" applyFont="1" applyFill="1" applyAlignment="1">
      <alignment horizontal="left" vertical="center" indent="1"/>
    </xf>
    <xf numFmtId="0" fontId="31" fillId="39" borderId="0" xfId="0" applyFont="1" applyFill="1" applyAlignment="1">
      <alignment horizontal="left" vertical="center" indent="1"/>
    </xf>
    <xf numFmtId="168" fontId="25" fillId="2" borderId="0" xfId="1" applyNumberFormat="1" applyFont="1" applyFill="1" applyBorder="1" applyAlignment="1">
      <alignment horizontal="right" vertical="center" indent="1"/>
    </xf>
    <xf numFmtId="168" fontId="25" fillId="40" borderId="0" xfId="1" applyNumberFormat="1" applyFont="1" applyFill="1" applyBorder="1" applyAlignment="1">
      <alignment horizontal="right" vertical="center" indent="1"/>
    </xf>
    <xf numFmtId="0" fontId="25" fillId="2" borderId="0" xfId="0" applyFont="1" applyFill="1" applyAlignment="1">
      <alignment horizontal="left" vertical="center" indent="1" shrinkToFit="1"/>
    </xf>
    <xf numFmtId="0" fontId="25" fillId="40" borderId="0" xfId="0" applyFont="1" applyFill="1" applyAlignment="1">
      <alignment horizontal="left" vertical="center" indent="1" shrinkToFit="1"/>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28" fillId="36" borderId="0" xfId="0" applyFont="1" applyFill="1" applyAlignment="1">
      <alignment horizontal="left" vertical="center" wrapText="1" indent="1"/>
    </xf>
    <xf numFmtId="0" fontId="25" fillId="2" borderId="0" xfId="0" applyFont="1" applyFill="1" applyAlignment="1">
      <alignment horizontal="left" vertical="center" wrapText="1" indent="1"/>
    </xf>
    <xf numFmtId="0" fontId="25" fillId="40" borderId="0" xfId="0" applyFont="1" applyFill="1" applyAlignment="1">
      <alignment horizontal="left" vertical="center" wrapText="1" indent="1"/>
    </xf>
    <xf numFmtId="0" fontId="31" fillId="39" borderId="0" xfId="0" applyFont="1" applyFill="1" applyAlignment="1">
      <alignment horizontal="left" vertical="center" indent="1"/>
    </xf>
    <xf numFmtId="0" fontId="30" fillId="38" borderId="0" xfId="0" applyFont="1" applyFill="1" applyAlignment="1">
      <alignment horizontal="left" vertical="center" indent="1"/>
    </xf>
  </cellXfs>
  <cellStyles count="47">
    <cellStyle name="20% - 着色 1" xfId="24" builtinId="30" customBuiltin="1"/>
    <cellStyle name="20% - 着色 2" xfId="28" builtinId="34" customBuiltin="1"/>
    <cellStyle name="20% - 着色 3" xfId="32" builtinId="38" customBuiltin="1"/>
    <cellStyle name="20% - 着色 4" xfId="36" builtinId="42" customBuiltin="1"/>
    <cellStyle name="20% - 着色 5" xfId="40" builtinId="46" customBuiltin="1"/>
    <cellStyle name="20% - 着色 6" xfId="44" builtinId="50" customBuiltin="1"/>
    <cellStyle name="40% - 着色 1" xfId="25" builtinId="31" customBuiltin="1"/>
    <cellStyle name="40% - 着色 2" xfId="29" builtinId="35" customBuiltin="1"/>
    <cellStyle name="40% - 着色 3" xfId="33" builtinId="39" customBuiltin="1"/>
    <cellStyle name="40% - 着色 4" xfId="37" builtinId="43" customBuiltin="1"/>
    <cellStyle name="40% - 着色 5" xfId="41" builtinId="47" customBuiltin="1"/>
    <cellStyle name="40% - 着色 6" xfId="45" builtinId="51" customBuiltin="1"/>
    <cellStyle name="60% - 着色 1" xfId="26" builtinId="32" customBuiltin="1"/>
    <cellStyle name="60% - 着色 2" xfId="30" builtinId="36" customBuiltin="1"/>
    <cellStyle name="60% - 着色 3" xfId="34" builtinId="40" customBuiltin="1"/>
    <cellStyle name="60% - 着色 4" xfId="38" builtinId="44" customBuiltin="1"/>
    <cellStyle name="60% - 着色 5" xfId="42" builtinId="48" customBuiltin="1"/>
    <cellStyle name="60% - 着色 6" xfId="46" builtinId="52" customBuiltin="1"/>
    <cellStyle name="千位分隔" xfId="2" builtinId="3" customBuiltin="1"/>
    <cellStyle name="千位分隔[0]" xfId="3" builtinId="6" customBuiltin="1"/>
    <cellStyle name="好" xfId="11" builtinId="26" customBuiltin="1"/>
    <cellStyle name="差" xfId="12" builtinId="27" customBuiltin="1"/>
    <cellStyle name="常规" xfId="0" builtinId="0" customBuiltin="1"/>
    <cellStyle name="标题" xfId="6" builtinId="15" customBuiltin="1"/>
    <cellStyle name="标题 1" xfId="7" builtinId="16" customBuiltin="1"/>
    <cellStyle name="标题 2" xfId="8" builtinId="17" customBuiltin="1"/>
    <cellStyle name="标题 3" xfId="9" builtinId="18" customBuiltin="1"/>
    <cellStyle name="标题 4" xfId="10" builtinId="19" customBuiltin="1"/>
    <cellStyle name="检查单元格" xfId="18" builtinId="23" customBuiltin="1"/>
    <cellStyle name="汇总" xfId="22" builtinId="25" customBuiltin="1"/>
    <cellStyle name="注释" xfId="20" builtinId="10" customBuiltin="1"/>
    <cellStyle name="百分比" xfId="5" builtinId="5" customBuiltin="1"/>
    <cellStyle name="着色 1" xfId="23" builtinId="29" customBuiltin="1"/>
    <cellStyle name="着色 2" xfId="27" builtinId="33" customBuiltin="1"/>
    <cellStyle name="着色 3" xfId="31" builtinId="37" customBuiltin="1"/>
    <cellStyle name="着色 4" xfId="35" builtinId="41" customBuiltin="1"/>
    <cellStyle name="着色 5" xfId="39" builtinId="45" customBuiltin="1"/>
    <cellStyle name="着色 6" xfId="43" builtinId="49" customBuiltin="1"/>
    <cellStyle name="解释性文本" xfId="21" builtinId="53" customBuiltin="1"/>
    <cellStyle name="警告文本" xfId="19" builtinId="11" customBuiltin="1"/>
    <cellStyle name="计算" xfId="16" builtinId="22" customBuiltin="1"/>
    <cellStyle name="货币" xfId="1" builtinId="4" customBuiltin="1"/>
    <cellStyle name="货币[0]" xfId="4" builtinId="7" customBuiltin="1"/>
    <cellStyle name="输入" xfId="14" builtinId="20" customBuiltin="1"/>
    <cellStyle name="输出" xfId="15" builtinId="21" customBuiltin="1"/>
    <cellStyle name="适中" xfId="13" builtinId="28" customBuiltin="1"/>
    <cellStyle name="链接单元格" xfId="17" builtinId="24" customBuiltin="1"/>
  </cellStyles>
  <dxfs count="148">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b val="0"/>
        <i val="0"/>
      </font>
    </dxf>
    <dxf>
      <font>
        <b/>
        <i val="0"/>
      </font>
    </dxf>
    <dxf>
      <font>
        <b/>
        <i val="0"/>
        <color theme="3"/>
      </font>
      <fill>
        <patternFill>
          <bgColor theme="4"/>
        </patternFill>
      </fill>
    </dxf>
    <dxf>
      <font>
        <b val="0"/>
        <i val="0"/>
      </font>
      <fill>
        <patternFill>
          <bgColor theme="6" tint="0.79998168889431442"/>
        </patternFill>
      </fill>
    </dxf>
    <dxf>
      <font>
        <b val="0"/>
        <i val="0"/>
      </font>
    </dxf>
    <dxf>
      <font>
        <b val="0"/>
        <i val="0"/>
      </font>
      <fill>
        <patternFill>
          <bgColor theme="6" tint="0.59996337778862885"/>
        </patternFill>
      </fill>
    </dxf>
    <dxf>
      <font>
        <b/>
        <i val="0"/>
        <color theme="0"/>
      </font>
      <fill>
        <patternFill>
          <fgColor auto="1"/>
          <bgColor theme="7" tint="-0.24994659260841701"/>
        </patternFill>
      </fill>
    </dxf>
    <dxf>
      <font>
        <b val="0"/>
        <i val="0"/>
      </font>
    </dxf>
    <dxf>
      <font>
        <b/>
        <i val="0"/>
      </font>
    </dxf>
    <dxf>
      <font>
        <b/>
        <i val="0"/>
      </font>
    </dxf>
    <dxf>
      <fill>
        <patternFill>
          <bgColor theme="4" tint="0.79998168889431442"/>
        </patternFill>
      </fill>
    </dxf>
    <dxf>
      <font>
        <b/>
        <i val="0"/>
      </font>
      <fill>
        <patternFill>
          <bgColor theme="4" tint="0.59996337778862885"/>
        </patternFill>
      </fill>
    </dxf>
    <dxf>
      <font>
        <b/>
        <i val="0"/>
        <color theme="0"/>
      </font>
      <fill>
        <patternFill>
          <bgColor theme="4"/>
        </patternFill>
      </fill>
    </dxf>
    <dxf>
      <fill>
        <patternFill>
          <bgColor theme="4" tint="0.79998168889431442"/>
        </patternFill>
      </fill>
    </dxf>
    <dxf>
      <fill>
        <patternFill>
          <bgColor theme="4" tint="0.59996337778862885"/>
        </patternFill>
      </fill>
    </dxf>
    <dxf>
      <font>
        <b/>
        <i val="0"/>
        <color theme="0"/>
      </font>
      <fill>
        <patternFill>
          <bgColor theme="4"/>
        </patternFill>
      </fill>
    </dxf>
  </dxfs>
  <tableStyles count="5" defaultTableStyle="TableStyleMedium9">
    <tableStyle name="Blue table" pivot="0" count="3" xr9:uid="{327A2072-7384-7643-ACA5-979081BAF447}">
      <tableStyleElement type="headerRow" dxfId="147"/>
      <tableStyleElement type="totalRow" dxfId="146"/>
      <tableStyleElement type="secondRowStripe" dxfId="145"/>
    </tableStyle>
    <tableStyle name="Blue with font difference" pivot="0" count="3" xr9:uid="{0C47AEDC-FC2D-0D45-80F6-CBD6577F9047}">
      <tableStyleElement type="headerRow" dxfId="144"/>
      <tableStyleElement type="totalRow" dxfId="143"/>
      <tableStyleElement type="secondRowStripe" dxfId="142"/>
    </tableStyle>
    <tableStyle name="Budget" pivot="0" count="3" xr9:uid="{00000000-0011-0000-FFFF-FFFF00000000}">
      <tableStyleElement type="headerRow" dxfId="141"/>
      <tableStyleElement type="totalRow" dxfId="140"/>
      <tableStyleElement type="firstColumn" dxfId="139"/>
    </tableStyle>
    <tableStyle name="Table Style 1" pivot="0" count="4" xr9:uid="{E09A2B07-CFA1-D14C-B0BE-9D42AD30DFF1}">
      <tableStyleElement type="headerRow" dxfId="138"/>
      <tableStyleElement type="totalRow" dxfId="137"/>
      <tableStyleElement type="firstRowStripe" dxfId="136"/>
      <tableStyleElement type="secondRowStripe" dxfId="135"/>
    </tableStyle>
    <tableStyle name="Transport" pivot="0" count="3" xr9:uid="{00000000-0011-0000-FFFF-FFFF01000000}">
      <tableStyleElement type="headerRow" dxfId="134"/>
      <tableStyleElement type="totalRow" dxfId="133"/>
      <tableStyleElement type="firstColumn" dxfId="132"/>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pennycannon.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438150</xdr:colOff>
      <xdr:row>2</xdr:row>
      <xdr:rowOff>190500</xdr:rowOff>
    </xdr:from>
    <xdr:to>
      <xdr:col>9</xdr:col>
      <xdr:colOff>907634</xdr:colOff>
      <xdr:row>16</xdr:row>
      <xdr:rowOff>226831</xdr:rowOff>
    </xdr:to>
    <xdr:pic>
      <xdr:nvPicPr>
        <xdr:cNvPr id="4" name="Graphic 3" descr="A person on a sofa reviewing finances via phone">
          <a:hlinkClick xmlns:r="http://schemas.openxmlformats.org/officeDocument/2006/relationships" r:id="rId1"/>
          <a:extLst>
            <a:ext uri="{FF2B5EF4-FFF2-40B4-BE49-F238E27FC236}">
              <a16:creationId xmlns:a16="http://schemas.microsoft.com/office/drawing/2014/main" id="{95F0C686-B8D4-4067-B47F-09D8F724CC8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505700" y="1828800"/>
          <a:ext cx="5612984" cy="48369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8:E29" totalsRowCount="1" headerRowDxfId="131" dataDxfId="130" totalsRowDxfId="129">
  <autoFilter ref="B18:E28" xr:uid="{00000000-0009-0000-0100-000001000000}">
    <filterColumn colId="0" hiddenButton="1"/>
    <filterColumn colId="1" hiddenButton="1"/>
    <filterColumn colId="2" hiddenButton="1"/>
    <filterColumn colId="3" hiddenButton="1"/>
  </autoFilter>
  <tableColumns count="4">
    <tableColumn id="1" xr3:uid="{00000000-0010-0000-0000-000001000000}" name="HOUSING" totalsRowLabel="Total" dataDxfId="128" totalsRowDxfId="127"/>
    <tableColumn id="2" xr3:uid="{00000000-0010-0000-0000-000002000000}" name="Projected cost" totalsRowFunction="sum" dataDxfId="126" totalsRowDxfId="125"/>
    <tableColumn id="3" xr3:uid="{00000000-0010-0000-0000-000003000000}" name="Actual cost" totalsRowFunction="sum" dataDxfId="124" totalsRowDxfId="123"/>
    <tableColumn id="4" xr3:uid="{00000000-0010-0000-0000-000004000000}" name="Difference" totalsRowFunction="sum" dataDxfId="122" totalsRowDxfId="121">
      <calculatedColumnFormula>Housing[[#This Row],[Projected cost]]-Housing[[#This Row],[Actual cost]]</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Housing Costs in this table. Difference is auto-calculated, and icons are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surance" displayName="Insurance" ref="B41:E46" totalsRowCount="1" headerRowDxfId="120" dataDxfId="119" totalsRowDxfId="118">
  <autoFilter ref="B41:E45" xr:uid="{00000000-0009-0000-0100-000004000000}">
    <filterColumn colId="0" hiddenButton="1"/>
    <filterColumn colId="1" hiddenButton="1"/>
    <filterColumn colId="2" hiddenButton="1"/>
    <filterColumn colId="3" hiddenButton="1"/>
  </autoFilter>
  <tableColumns count="4">
    <tableColumn id="1" xr3:uid="{00000000-0010-0000-0100-000001000000}" name="INSURANCE" totalsRowLabel="Total" dataDxfId="117" totalsRowDxfId="116"/>
    <tableColumn id="2" xr3:uid="{00000000-0010-0000-0100-000002000000}" name="Projected cost" totalsRowFunction="sum" dataDxfId="115" totalsRowDxfId="114"/>
    <tableColumn id="3" xr3:uid="{00000000-0010-0000-0100-000003000000}" name="Actual cost" totalsRowFunction="sum" dataDxfId="113" totalsRowDxfId="112"/>
    <tableColumn id="4" xr3:uid="{00000000-0010-0000-0100-000004000000}" name="Difference" totalsRowFunction="sum" dataDxfId="111" totalsRowDxfId="110">
      <calculatedColumnFormula>Insurance[[#This Row],[Projected cost]]-Insurance[[#This Row],[Actual cost]]</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Insurance Costs in this table. Difference is auto-calculated, and icons are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Legal" displayName="Legal" ref="G58:J63" totalsRowCount="1" headerRowDxfId="109" dataDxfId="108" totalsRowDxfId="107">
  <autoFilter ref="G58:J62" xr:uid="{00000000-0009-0000-0100-00000C000000}">
    <filterColumn colId="0" hiddenButton="1"/>
    <filterColumn colId="1" hiddenButton="1"/>
    <filterColumn colId="2" hiddenButton="1"/>
    <filterColumn colId="3" hiddenButton="1"/>
  </autoFilter>
  <tableColumns count="4">
    <tableColumn id="1" xr3:uid="{00000000-0010-0000-0200-000001000000}" name="LEGAL" totalsRowLabel="Total" dataDxfId="106" totalsRowDxfId="105"/>
    <tableColumn id="2" xr3:uid="{00000000-0010-0000-0200-000002000000}" name="Projected cost" totalsRowFunction="sum" dataDxfId="104" totalsRowDxfId="103"/>
    <tableColumn id="3" xr3:uid="{00000000-0010-0000-0200-000003000000}" name="Actual cost" totalsRowFunction="sum" dataDxfId="102" totalsRowDxfId="101"/>
    <tableColumn id="4" xr3:uid="{00000000-0010-0000-0200-000004000000}" name="Difference" totalsRowFunction="sum" dataDxfId="100" totalsRowDxfId="99">
      <calculatedColumnFormula>Legal[[#This Row],[Projected cost]]-Legal[[#This Row],[Actual cost]]</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Projected and Actual Legal Costs in this table. Difference is auto-calculated, and icons are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Pets" displayName="Pets" ref="B54:E60" totalsRowCount="1" headerRowDxfId="98" dataDxfId="97" totalsRowDxfId="96">
  <autoFilter ref="B54:E59" xr:uid="{00000000-0009-0000-0100-000006000000}">
    <filterColumn colId="0" hiddenButton="1"/>
    <filterColumn colId="1" hiddenButton="1"/>
    <filterColumn colId="2" hiddenButton="1"/>
    <filterColumn colId="3" hiddenButton="1"/>
  </autoFilter>
  <tableColumns count="4">
    <tableColumn id="1" xr3:uid="{00000000-0010-0000-0300-000001000000}" name="PETS" totalsRowLabel="Total" dataDxfId="95" totalsRowDxfId="94"/>
    <tableColumn id="2" xr3:uid="{00000000-0010-0000-0300-000002000000}" name="Projected cost" totalsRowFunction="sum" dataDxfId="93" totalsRowDxfId="92"/>
    <tableColumn id="3" xr3:uid="{00000000-0010-0000-0300-000003000000}" name="Actual cost" totalsRowFunction="sum" dataDxfId="91" totalsRowDxfId="90"/>
    <tableColumn id="4" xr3:uid="{00000000-0010-0000-0300-000004000000}" name="Difference" totalsRowFunction="sum" dataDxfId="89" totalsRowDxfId="88">
      <calculatedColumnFormula>Pets[[#This Row],[Projected cost]]-Pets[[#This Row],[Actual cost]]</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Pets Costs in this table. Difference is auto-calculated, and icons are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PresentsAndDonations" displayName="PresentsAndDonations" ref="G52:J56" totalsRowCount="1" headerRowDxfId="87" dataDxfId="86" totalsRowDxfId="85">
  <autoFilter ref="G52:J55" xr:uid="{00000000-0009-0000-0100-00000B000000}">
    <filterColumn colId="0" hiddenButton="1"/>
    <filterColumn colId="1" hiddenButton="1"/>
    <filterColumn colId="2" hiddenButton="1"/>
    <filterColumn colId="3" hiddenButton="1"/>
  </autoFilter>
  <tableColumns count="4">
    <tableColumn id="1" xr3:uid="{00000000-0010-0000-0400-000001000000}" name="PRESENTS AND DONATIONS" totalsRowLabel="Total" dataDxfId="84" totalsRowDxfId="83"/>
    <tableColumn id="2" xr3:uid="{00000000-0010-0000-0400-000002000000}" name="Projected cost" totalsRowFunction="sum" dataDxfId="82" totalsRowDxfId="81"/>
    <tableColumn id="3" xr3:uid="{00000000-0010-0000-0400-000003000000}" name="Actual cost" totalsRowFunction="sum" dataDxfId="80" totalsRowDxfId="79"/>
    <tableColumn id="4" xr3:uid="{00000000-0010-0000-0400-000004000000}" name="Difference" totalsRowFunction="sum" dataDxfId="78" totalsRowDxfId="77">
      <calculatedColumnFormula>PresentsAndDonations[[#This Row],[Projected cost]]-PresentsAndDonations[[#This Row],[Actual cost]]</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Costs for Presents and Donations in this table. Difference is auto-calculated, and icons are upd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Food" displayName="Food" ref="B48:E52" totalsRowCount="1" headerRowDxfId="76" dataDxfId="75" totalsRowDxfId="74">
  <autoFilter ref="B48:E51" xr:uid="{00000000-0009-0000-0100-000005000000}">
    <filterColumn colId="0" hiddenButton="1"/>
    <filterColumn colId="1" hiddenButton="1"/>
    <filterColumn colId="2" hiddenButton="1"/>
    <filterColumn colId="3" hiddenButton="1"/>
  </autoFilter>
  <tableColumns count="4">
    <tableColumn id="1" xr3:uid="{00000000-0010-0000-0500-000001000000}" name="FOOD" totalsRowLabel="Total" dataDxfId="73" totalsRowDxfId="72"/>
    <tableColumn id="2" xr3:uid="{00000000-0010-0000-0500-000002000000}" name="Projected cost" totalsRowFunction="sum" dataDxfId="71" totalsRowDxfId="70"/>
    <tableColumn id="3" xr3:uid="{00000000-0010-0000-0500-000003000000}" name="Actual cost" totalsRowFunction="sum" dataDxfId="69" totalsRowDxfId="68"/>
    <tableColumn id="4" xr3:uid="{00000000-0010-0000-0500-000004000000}" name="Difference" totalsRowFunction="sum" dataDxfId="67" totalsRowDxfId="66">
      <calculatedColumnFormula>Food[[#This Row],[Projected cost]]-Food[[#This Row],[Actual cost]]</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Projected and Actual Food Costs in this table. Difference is auto-calculated, and icons are upd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xes" displayName="Taxes" ref="G39:J44" totalsRowCount="1" headerRowDxfId="65" dataDxfId="64" totalsRowDxfId="63">
  <autoFilter ref="G39:J43" xr:uid="{00000000-0009-0000-0100-000009000000}">
    <filterColumn colId="0" hiddenButton="1"/>
    <filterColumn colId="1" hiddenButton="1"/>
    <filterColumn colId="2" hiddenButton="1"/>
    <filterColumn colId="3" hiddenButton="1"/>
  </autoFilter>
  <tableColumns count="4">
    <tableColumn id="1" xr3:uid="{00000000-0010-0000-0600-000001000000}" name="TAXES" totalsRowLabel="Total" dataDxfId="62" totalsRowDxfId="61"/>
    <tableColumn id="2" xr3:uid="{00000000-0010-0000-0600-000002000000}" name="Projected cost" totalsRowFunction="sum" dataDxfId="60" totalsRowDxfId="59"/>
    <tableColumn id="3" xr3:uid="{00000000-0010-0000-0600-000003000000}" name="Actual cost" totalsRowFunction="sum" dataDxfId="58" totalsRowDxfId="57"/>
    <tableColumn id="4" xr3:uid="{00000000-0010-0000-0600-000004000000}" name="Difference" totalsRowFunction="sum" dataDxfId="56" totalsRowDxfId="55">
      <calculatedColumnFormula>Taxes[[#This Row],[Projected cost]]-Taxes[[#This Row],[Actual cost]]</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Taxes Costs in this table. Difference is auto-calculated, and icons are upd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ransport" displayName="Transport" ref="B31:E39" totalsRowCount="1" headerRowDxfId="54" dataDxfId="53" totalsRowDxfId="52">
  <autoFilter ref="B31:E38" xr:uid="{00000000-0009-0000-0100-000003000000}">
    <filterColumn colId="0" hiddenButton="1"/>
    <filterColumn colId="1" hiddenButton="1"/>
    <filterColumn colId="2" hiddenButton="1"/>
    <filterColumn colId="3" hiddenButton="1"/>
  </autoFilter>
  <tableColumns count="4">
    <tableColumn id="1" xr3:uid="{00000000-0010-0000-0700-000001000000}" name="TRANSPORT" totalsRowLabel="Total" dataDxfId="51" totalsRowDxfId="50"/>
    <tableColumn id="2" xr3:uid="{00000000-0010-0000-0700-000002000000}" name="Projected cost" totalsRowFunction="sum" dataDxfId="49" totalsRowDxfId="48"/>
    <tableColumn id="3" xr3:uid="{00000000-0010-0000-0700-000003000000}" name="Actual cost" totalsRowFunction="sum" dataDxfId="47" totalsRowDxfId="46"/>
    <tableColumn id="4" xr3:uid="{00000000-0010-0000-0700-000004000000}" name="Difference" totalsRowFunction="sum" dataDxfId="45" totalsRowDxfId="44">
      <calculatedColumnFormula>Transport[[#This Row],[Projected cost]]-Transport[[#This Row],[Actual cost]]</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Projected and Actual Transport Costs in this table. Difference is auto-calculated, and icons are upd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Loans" displayName="Loans" ref="G30:J37" totalsRowCount="1" headerRowDxfId="43" dataDxfId="42" totalsRowDxfId="41">
  <autoFilter ref="G30:J36" xr:uid="{00000000-0009-0000-0100-000008000000}">
    <filterColumn colId="0" hiddenButton="1"/>
    <filterColumn colId="1" hiddenButton="1"/>
    <filterColumn colId="2" hiddenButton="1"/>
    <filterColumn colId="3" hiddenButton="1"/>
  </autoFilter>
  <tableColumns count="4">
    <tableColumn id="1" xr3:uid="{00000000-0010-0000-0800-000001000000}" name="LOANS" totalsRowLabel="Total" dataDxfId="40" totalsRowDxfId="39"/>
    <tableColumn id="2" xr3:uid="{00000000-0010-0000-0800-000002000000}" name="Projected cost" totalsRowFunction="sum" dataDxfId="38" totalsRowDxfId="37"/>
    <tableColumn id="3" xr3:uid="{00000000-0010-0000-0800-000003000000}" name="Actual cost" totalsRowFunction="sum" dataDxfId="36" totalsRowDxfId="35"/>
    <tableColumn id="4" xr3:uid="{00000000-0010-0000-0800-000004000000}" name="Difference" totalsRowFunction="sum" dataDxfId="34" totalsRowDxfId="33">
      <calculatedColumnFormula>Loans[[#This Row],[Projected cost]]-Loans[[#This Row],[Actual cost]]</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Projected and Actual Loan Costs in this table. Difference is auto-calculated, and icons are upd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SavingsOrInvestment" displayName="SavingsOrInvestment" ref="G46:J50" totalsRowCount="1" headerRowDxfId="32" dataDxfId="31" totalsRowDxfId="30">
  <autoFilter ref="G46:J49" xr:uid="{00000000-0009-0000-0100-00000A000000}">
    <filterColumn colId="0" hiddenButton="1"/>
    <filterColumn colId="1" hiddenButton="1"/>
    <filterColumn colId="2" hiddenButton="1"/>
    <filterColumn colId="3" hiddenButton="1"/>
  </autoFilter>
  <tableColumns count="4">
    <tableColumn id="1" xr3:uid="{00000000-0010-0000-0900-000001000000}" name="SAVINGS OR INVESTMENTS" totalsRowLabel="Total" dataDxfId="29" totalsRowDxfId="28"/>
    <tableColumn id="2" xr3:uid="{00000000-0010-0000-0900-000002000000}" name="Projected cost" totalsRowFunction="sum" dataDxfId="27" totalsRowDxfId="26"/>
    <tableColumn id="3" xr3:uid="{00000000-0010-0000-0900-000003000000}" name="Actual cost" totalsRowFunction="sum" dataDxfId="25" totalsRowDxfId="24"/>
    <tableColumn id="4" xr3:uid="{00000000-0010-0000-0900-000004000000}" name="Difference" totalsRowFunction="sum" dataDxfId="23" totalsRowDxfId="22">
      <calculatedColumnFormula>SavingsOrInvestment[[#This Row],[Projected cost]]-SavingsOrInvestment[[#This Row],[Actual cost]]</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Projected and Actual Costs for Savings or Investments in this table. Difference is auto-calculated, and icons are upd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PersonalCare" displayName="PersonalCare" ref="B62:E70" totalsRowCount="1" headerRowDxfId="21" dataDxfId="20" totalsRowDxfId="19">
  <autoFilter ref="B62:E69" xr:uid="{00000000-0009-0000-0100-000007000000}">
    <filterColumn colId="0" hiddenButton="1"/>
    <filterColumn colId="1" hiddenButton="1"/>
    <filterColumn colId="2" hiddenButton="1"/>
    <filterColumn colId="3" hiddenButton="1"/>
  </autoFilter>
  <tableColumns count="4">
    <tableColumn id="1" xr3:uid="{00000000-0010-0000-0A00-000001000000}" name="PERSONAL CARE" totalsRowLabel="Total" dataDxfId="18" totalsRowDxfId="17"/>
    <tableColumn id="2" xr3:uid="{00000000-0010-0000-0A00-000002000000}" name="Projected cost" totalsRowFunction="sum" dataDxfId="16" totalsRowDxfId="15"/>
    <tableColumn id="3" xr3:uid="{00000000-0010-0000-0A00-000003000000}" name="Actual cost" totalsRowFunction="sum" dataDxfId="14" totalsRowDxfId="13"/>
    <tableColumn id="4" xr3:uid="{00000000-0010-0000-0A00-000004000000}" name="Difference" totalsRowFunction="sum" dataDxfId="12" totalsRowDxfId="11">
      <calculatedColumnFormula>PersonalCare[[#This Row],[Projected cost]]-PersonalCare[[#This Row],[Actual cost]]</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Projected and Actual Personal Care Costs in this table. Difference is auto-calculated, and icons are upd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Entertainment" displayName="Entertainment" ref="G18:J28" totalsRowCount="1" headerRowDxfId="10" dataDxfId="9" totalsRowDxfId="8">
  <autoFilter ref="G18:J27" xr:uid="{00000000-0009-0000-0100-000002000000}">
    <filterColumn colId="0" hiddenButton="1"/>
    <filterColumn colId="1" hiddenButton="1"/>
    <filterColumn colId="2" hiddenButton="1"/>
    <filterColumn colId="3" hiddenButton="1"/>
  </autoFilter>
  <tableColumns count="4">
    <tableColumn id="1" xr3:uid="{00000000-0010-0000-0B00-000001000000}" name="ENTERTAINMENT" totalsRowLabel="Total" dataDxfId="7" totalsRowDxfId="6"/>
    <tableColumn id="2" xr3:uid="{00000000-0010-0000-0B00-000002000000}" name="Projected cost" totalsRowFunction="sum" dataDxfId="5" totalsRowDxfId="4"/>
    <tableColumn id="3" xr3:uid="{00000000-0010-0000-0B00-000003000000}" name="Actual cost" totalsRowFunction="sum" dataDxfId="3" totalsRowDxfId="2"/>
    <tableColumn id="4" xr3:uid="{00000000-0010-0000-0B00-000004000000}" name="Difference" totalsRowFunction="sum" dataDxfId="1" totalsRowDxfId="0">
      <calculatedColumnFormula>Entertainment[[#This Row],[Projected cost]]-Entertainment[[#This Row],[Actual cost]]</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Entertainment Costs in this table. Difference is auto-calculated, and icons are updated"/>
    </ext>
  </extLst>
</table>
</file>

<file path=xl/theme/theme1.xml><?xml version="1.0" encoding="utf-8"?>
<a:theme xmlns:a="http://schemas.openxmlformats.org/drawingml/2006/main" name="Office Theme">
  <a:themeElements>
    <a:clrScheme name="Custom 40">
      <a:dk1>
        <a:srgbClr val="000000"/>
      </a:dk1>
      <a:lt1>
        <a:srgbClr val="FFFFFF"/>
      </a:lt1>
      <a:dk2>
        <a:srgbClr val="E7ECF4"/>
      </a:dk2>
      <a:lt2>
        <a:srgbClr val="E7E6E6"/>
      </a:lt2>
      <a:accent1>
        <a:srgbClr val="2C484F"/>
      </a:accent1>
      <a:accent2>
        <a:srgbClr val="699194"/>
      </a:accent2>
      <a:accent3>
        <a:srgbClr val="FA9797"/>
      </a:accent3>
      <a:accent4>
        <a:srgbClr val="D24B47"/>
      </a:accent4>
      <a:accent5>
        <a:srgbClr val="183944"/>
      </a:accent5>
      <a:accent6>
        <a:srgbClr val="032C36"/>
      </a:accent6>
      <a:hlink>
        <a:srgbClr val="0563C1"/>
      </a:hlink>
      <a:folHlink>
        <a:srgbClr val="954F72"/>
      </a:folHlink>
    </a:clrScheme>
    <a:fontScheme name="Custom 16">
      <a:majorFont>
        <a:latin typeface="Segoe UI Semibold"/>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K72"/>
  <sheetViews>
    <sheetView showGridLines="0" tabSelected="1" topLeftCell="A26" zoomScaleNormal="100" workbookViewId="0">
      <selection activeCell="B72" sqref="B72"/>
    </sheetView>
  </sheetViews>
  <sheetFormatPr defaultColWidth="8.90625" defaultRowHeight="16" x14ac:dyDescent="0.45"/>
  <cols>
    <col min="1" max="1" width="5" style="1" customWidth="1"/>
    <col min="2" max="2" width="38.90625" style="1" customWidth="1"/>
    <col min="3" max="5" width="18.08984375" style="1" customWidth="1"/>
    <col min="6" max="6" width="5" style="1" customWidth="1"/>
    <col min="7" max="7" width="38.90625" style="1" customWidth="1"/>
    <col min="8" max="10" width="18.08984375" style="1" customWidth="1"/>
    <col min="11" max="11" width="5" style="1" customWidth="1"/>
  </cols>
  <sheetData>
    <row r="1" spans="1:11" ht="30" customHeight="1" x14ac:dyDescent="0.45">
      <c r="K1" s="1" t="s">
        <v>82</v>
      </c>
    </row>
    <row r="2" spans="1:11" ht="99.9" customHeight="1" x14ac:dyDescent="0.45">
      <c r="A2" s="2"/>
      <c r="B2" s="31" t="s">
        <v>78</v>
      </c>
      <c r="C2" s="32"/>
      <c r="D2" s="32"/>
      <c r="E2" s="32"/>
      <c r="F2" s="32"/>
      <c r="G2" s="32"/>
      <c r="H2" s="32"/>
      <c r="I2" s="32"/>
      <c r="J2" s="32"/>
    </row>
    <row r="3" spans="1:11" ht="27.9" customHeight="1" x14ac:dyDescent="0.45">
      <c r="A3" s="3"/>
      <c r="B3" s="4"/>
      <c r="C3" s="4"/>
      <c r="D3" s="4"/>
      <c r="E3" s="4"/>
      <c r="F3" s="4"/>
      <c r="G3" s="4"/>
      <c r="H3" s="4"/>
      <c r="I3" s="4"/>
      <c r="J3" s="4"/>
    </row>
    <row r="4" spans="1:11" ht="27.9" customHeight="1" x14ac:dyDescent="0.45">
      <c r="A4" s="3"/>
      <c r="B4" s="37" t="s">
        <v>0</v>
      </c>
      <c r="C4" s="34" t="s">
        <v>38</v>
      </c>
      <c r="D4" s="34"/>
      <c r="E4" s="27">
        <v>2500</v>
      </c>
      <c r="F4" s="5"/>
      <c r="G4" s="6"/>
      <c r="H4" s="6"/>
      <c r="I4" s="6"/>
      <c r="J4" s="6"/>
    </row>
    <row r="5" spans="1:11" ht="27.9" customHeight="1" x14ac:dyDescent="0.45">
      <c r="A5" s="3"/>
      <c r="B5" s="37"/>
      <c r="C5" s="35" t="s">
        <v>39</v>
      </c>
      <c r="D5" s="35"/>
      <c r="E5" s="28">
        <v>500</v>
      </c>
      <c r="F5" s="5"/>
      <c r="G5" s="6"/>
      <c r="H5" s="6"/>
      <c r="I5" s="6"/>
      <c r="J5" s="6"/>
    </row>
    <row r="6" spans="1:11" ht="27.9" customHeight="1" x14ac:dyDescent="0.45">
      <c r="A6" s="3"/>
      <c r="B6" s="37"/>
      <c r="C6" s="33" t="s">
        <v>40</v>
      </c>
      <c r="D6" s="33"/>
      <c r="E6" s="19">
        <f>SUM(E4:E5)</f>
        <v>3000</v>
      </c>
      <c r="F6" s="5"/>
      <c r="G6" s="6"/>
      <c r="H6" s="6"/>
      <c r="I6" s="6"/>
      <c r="J6" s="6"/>
    </row>
    <row r="7" spans="1:11" ht="27.9" customHeight="1" x14ac:dyDescent="0.45">
      <c r="A7" s="3"/>
      <c r="B7" s="36" t="s">
        <v>1</v>
      </c>
      <c r="C7" s="34" t="s">
        <v>38</v>
      </c>
      <c r="D7" s="34"/>
      <c r="E7" s="27">
        <v>2500</v>
      </c>
      <c r="F7" s="5"/>
      <c r="G7" s="6"/>
      <c r="H7" s="6"/>
      <c r="I7" s="6"/>
      <c r="J7" s="6"/>
    </row>
    <row r="8" spans="1:11" ht="27.9" customHeight="1" x14ac:dyDescent="0.45">
      <c r="A8" s="3"/>
      <c r="B8" s="36"/>
      <c r="C8" s="35" t="s">
        <v>39</v>
      </c>
      <c r="D8" s="35"/>
      <c r="E8" s="28">
        <v>500</v>
      </c>
      <c r="F8" s="5"/>
      <c r="G8" s="6"/>
      <c r="H8" s="6"/>
      <c r="I8" s="6"/>
      <c r="J8" s="6"/>
    </row>
    <row r="9" spans="1:11" ht="27.9" customHeight="1" x14ac:dyDescent="0.45">
      <c r="A9" s="3"/>
      <c r="B9" s="36"/>
      <c r="C9" s="33" t="s">
        <v>40</v>
      </c>
      <c r="D9" s="33"/>
      <c r="E9" s="19">
        <f>SUM(E7:E8)</f>
        <v>3000</v>
      </c>
      <c r="F9" s="5"/>
      <c r="G9" s="6"/>
      <c r="H9" s="6"/>
      <c r="I9" s="6"/>
      <c r="J9" s="6"/>
    </row>
    <row r="10" spans="1:11" ht="27.9" customHeight="1" x14ac:dyDescent="0.45">
      <c r="A10" s="3"/>
      <c r="B10" s="7"/>
      <c r="C10" s="7"/>
      <c r="D10" s="7"/>
      <c r="E10" s="7"/>
      <c r="F10" s="7"/>
      <c r="G10" s="7"/>
      <c r="H10" s="7"/>
      <c r="I10" s="7"/>
      <c r="J10" s="7"/>
    </row>
    <row r="11" spans="1:11" ht="27.9" customHeight="1" x14ac:dyDescent="0.45">
      <c r="A11" s="3"/>
      <c r="B11" s="24" t="s">
        <v>42</v>
      </c>
      <c r="C11" s="29" t="s">
        <v>76</v>
      </c>
      <c r="D11" s="29"/>
      <c r="E11" s="27">
        <f>SUM(C29,C39,C46,C52,C60,C70,H28,H37,H44,H50,H56,H63)</f>
        <v>2060</v>
      </c>
      <c r="F11" s="7"/>
      <c r="G11" s="7"/>
      <c r="H11" s="7"/>
      <c r="I11" s="7"/>
      <c r="J11" s="7"/>
    </row>
    <row r="12" spans="1:11" ht="27.9" customHeight="1" x14ac:dyDescent="0.45">
      <c r="A12" s="3"/>
      <c r="B12" s="26" t="s">
        <v>43</v>
      </c>
      <c r="C12" s="30" t="s">
        <v>77</v>
      </c>
      <c r="D12" s="30"/>
      <c r="E12" s="28">
        <f>SUM(D29,D39,D46,D52,D60,D70,I28,I37,I44,I50,I56,I63)</f>
        <v>2040</v>
      </c>
      <c r="F12" s="7"/>
      <c r="G12" s="7"/>
      <c r="H12" s="7"/>
      <c r="I12" s="7"/>
      <c r="J12" s="7"/>
    </row>
    <row r="13" spans="1:11" ht="27.9" customHeight="1" x14ac:dyDescent="0.45">
      <c r="A13" s="3"/>
      <c r="B13" s="22" t="s">
        <v>81</v>
      </c>
      <c r="C13" s="20"/>
      <c r="D13" s="20"/>
      <c r="E13" s="18">
        <f>SUM(E29,E39,E46,E52,E60,E70,J28,J37,J44,J50,J56,J63)</f>
        <v>20</v>
      </c>
      <c r="F13" s="7"/>
      <c r="G13" s="7"/>
      <c r="H13" s="7"/>
      <c r="I13" s="7"/>
      <c r="J13" s="7"/>
    </row>
    <row r="14" spans="1:11" ht="27.9" customHeight="1" x14ac:dyDescent="0.45">
      <c r="A14" s="3"/>
      <c r="B14" s="25" t="s">
        <v>44</v>
      </c>
      <c r="C14" s="29" t="s">
        <v>73</v>
      </c>
      <c r="D14" s="29"/>
      <c r="E14" s="27">
        <f>E6-E11</f>
        <v>940</v>
      </c>
      <c r="F14" s="7"/>
      <c r="G14" s="7"/>
      <c r="H14" s="7"/>
      <c r="I14" s="7"/>
      <c r="J14" s="7"/>
    </row>
    <row r="15" spans="1:11" ht="27.9" customHeight="1" x14ac:dyDescent="0.45">
      <c r="A15" s="3"/>
      <c r="B15" s="26" t="s">
        <v>45</v>
      </c>
      <c r="C15" s="30" t="s">
        <v>74</v>
      </c>
      <c r="D15" s="30"/>
      <c r="E15" s="28">
        <f>E9-E12</f>
        <v>960</v>
      </c>
      <c r="F15" s="7"/>
      <c r="G15" s="7"/>
      <c r="H15" s="7"/>
      <c r="I15" s="7"/>
      <c r="J15" s="7"/>
    </row>
    <row r="16" spans="1:11" ht="27.9" customHeight="1" x14ac:dyDescent="0.45">
      <c r="A16" s="3"/>
      <c r="B16" s="23" t="s">
        <v>46</v>
      </c>
      <c r="C16" s="21"/>
      <c r="D16" s="21"/>
      <c r="E16" s="18">
        <f>E15-E14</f>
        <v>20</v>
      </c>
      <c r="F16" s="7"/>
      <c r="G16" s="7"/>
      <c r="H16" s="7"/>
      <c r="I16" s="7"/>
      <c r="J16" s="7"/>
    </row>
    <row r="17" spans="1:10" ht="27.9" customHeight="1" x14ac:dyDescent="0.45">
      <c r="A17" s="3"/>
      <c r="B17" s="6"/>
      <c r="C17" s="6"/>
      <c r="D17" s="6"/>
      <c r="E17" s="6"/>
      <c r="F17" s="5"/>
      <c r="G17" s="8"/>
      <c r="H17" s="8"/>
      <c r="I17" s="8"/>
      <c r="J17" s="8"/>
    </row>
    <row r="18" spans="1:10" ht="27.9" customHeight="1" x14ac:dyDescent="0.45">
      <c r="A18" s="3"/>
      <c r="B18" s="14" t="s">
        <v>2</v>
      </c>
      <c r="C18" s="15" t="s">
        <v>79</v>
      </c>
      <c r="D18" s="15" t="s">
        <v>80</v>
      </c>
      <c r="E18" s="15" t="s">
        <v>41</v>
      </c>
      <c r="F18" s="9"/>
      <c r="G18" s="14" t="s">
        <v>47</v>
      </c>
      <c r="H18" s="15" t="s">
        <v>79</v>
      </c>
      <c r="I18" s="15" t="s">
        <v>80</v>
      </c>
      <c r="J18" s="15" t="s">
        <v>41</v>
      </c>
    </row>
    <row r="19" spans="1:10" ht="27.9" customHeight="1" x14ac:dyDescent="0.45">
      <c r="A19" s="3"/>
      <c r="B19" s="16" t="s">
        <v>3</v>
      </c>
      <c r="C19" s="17">
        <v>1500</v>
      </c>
      <c r="D19" s="17">
        <v>1400</v>
      </c>
      <c r="E19" s="17">
        <f>Housing[[#This Row],[Projected cost]]-Housing[[#This Row],[Actual cost]]</f>
        <v>100</v>
      </c>
      <c r="F19" s="10"/>
      <c r="G19" s="16" t="s">
        <v>48</v>
      </c>
      <c r="H19" s="17">
        <v>0</v>
      </c>
      <c r="I19" s="17">
        <v>50</v>
      </c>
      <c r="J19" s="17">
        <f>Entertainment[[#This Row],[Projected cost]]-Entertainment[[#This Row],[Actual cost]]</f>
        <v>-50</v>
      </c>
    </row>
    <row r="20" spans="1:10" ht="27.9" customHeight="1" x14ac:dyDescent="0.45">
      <c r="A20" s="3"/>
      <c r="B20" s="16" t="s">
        <v>4</v>
      </c>
      <c r="C20" s="17">
        <v>60</v>
      </c>
      <c r="D20" s="17">
        <v>100</v>
      </c>
      <c r="E20" s="17">
        <f>Housing[[#This Row],[Projected cost]]-Housing[[#This Row],[Actual cost]]</f>
        <v>-40</v>
      </c>
      <c r="F20" s="10"/>
      <c r="G20" s="16" t="s">
        <v>49</v>
      </c>
      <c r="H20" s="17"/>
      <c r="I20" s="17"/>
      <c r="J20" s="17">
        <f>Entertainment[[#This Row],[Projected cost]]-Entertainment[[#This Row],[Actual cost]]</f>
        <v>0</v>
      </c>
    </row>
    <row r="21" spans="1:10" ht="27.9" customHeight="1" x14ac:dyDescent="0.45">
      <c r="A21" s="3"/>
      <c r="B21" s="16" t="s">
        <v>5</v>
      </c>
      <c r="C21" s="17">
        <v>50</v>
      </c>
      <c r="D21" s="17">
        <v>60</v>
      </c>
      <c r="E21" s="17">
        <f>Housing[[#This Row],[Projected cost]]-Housing[[#This Row],[Actual cost]]</f>
        <v>-10</v>
      </c>
      <c r="F21" s="10"/>
      <c r="G21" s="16" t="s">
        <v>50</v>
      </c>
      <c r="H21" s="17"/>
      <c r="I21" s="17"/>
      <c r="J21" s="17">
        <f>Entertainment[[#This Row],[Projected cost]]-Entertainment[[#This Row],[Actual cost]]</f>
        <v>0</v>
      </c>
    </row>
    <row r="22" spans="1:10" ht="27.9" customHeight="1" x14ac:dyDescent="0.45">
      <c r="A22" s="3"/>
      <c r="B22" s="16" t="s">
        <v>6</v>
      </c>
      <c r="C22" s="17">
        <v>200</v>
      </c>
      <c r="D22" s="17">
        <v>180</v>
      </c>
      <c r="E22" s="17">
        <f>Housing[[#This Row],[Projected cost]]-Housing[[#This Row],[Actual cost]]</f>
        <v>20</v>
      </c>
      <c r="F22" s="10"/>
      <c r="G22" s="16" t="s">
        <v>51</v>
      </c>
      <c r="H22" s="17"/>
      <c r="I22" s="17"/>
      <c r="J22" s="17">
        <f>Entertainment[[#This Row],[Projected cost]]-Entertainment[[#This Row],[Actual cost]]</f>
        <v>0</v>
      </c>
    </row>
    <row r="23" spans="1:10" ht="27.9" customHeight="1" x14ac:dyDescent="0.45">
      <c r="A23" s="3"/>
      <c r="B23" s="16" t="s">
        <v>7</v>
      </c>
      <c r="C23" s="17"/>
      <c r="D23" s="17"/>
      <c r="E23" s="17">
        <f>Housing[[#This Row],[Projected cost]]-Housing[[#This Row],[Actual cost]]</f>
        <v>0</v>
      </c>
      <c r="F23" s="10"/>
      <c r="G23" s="16" t="s">
        <v>52</v>
      </c>
      <c r="H23" s="17"/>
      <c r="I23" s="17"/>
      <c r="J23" s="17">
        <f>Entertainment[[#This Row],[Projected cost]]-Entertainment[[#This Row],[Actual cost]]</f>
        <v>0</v>
      </c>
    </row>
    <row r="24" spans="1:10" ht="27.9" customHeight="1" x14ac:dyDescent="0.45">
      <c r="A24" s="3"/>
      <c r="B24" s="16" t="s">
        <v>8</v>
      </c>
      <c r="C24" s="17"/>
      <c r="D24" s="17"/>
      <c r="E24" s="17">
        <f>Housing[[#This Row],[Projected cost]]-Housing[[#This Row],[Actual cost]]</f>
        <v>0</v>
      </c>
      <c r="F24" s="10"/>
      <c r="G24" s="16" t="s">
        <v>53</v>
      </c>
      <c r="H24" s="17"/>
      <c r="I24" s="17"/>
      <c r="J24" s="17">
        <f>Entertainment[[#This Row],[Projected cost]]-Entertainment[[#This Row],[Actual cost]]</f>
        <v>0</v>
      </c>
    </row>
    <row r="25" spans="1:10" ht="27.9" customHeight="1" x14ac:dyDescent="0.45">
      <c r="A25" s="3"/>
      <c r="B25" s="16" t="s">
        <v>9</v>
      </c>
      <c r="C25" s="17"/>
      <c r="D25" s="17"/>
      <c r="E25" s="17">
        <f>Housing[[#This Row],[Projected cost]]-Housing[[#This Row],[Actual cost]]</f>
        <v>0</v>
      </c>
      <c r="F25" s="10"/>
      <c r="G25" s="16" t="s">
        <v>12</v>
      </c>
      <c r="H25" s="17"/>
      <c r="I25" s="17"/>
      <c r="J25" s="17">
        <f>Entertainment[[#This Row],[Projected cost]]-Entertainment[[#This Row],[Actual cost]]</f>
        <v>0</v>
      </c>
    </row>
    <row r="26" spans="1:10" ht="27.9" customHeight="1" x14ac:dyDescent="0.45">
      <c r="A26" s="3"/>
      <c r="B26" s="16" t="s">
        <v>10</v>
      </c>
      <c r="C26" s="17"/>
      <c r="D26" s="17"/>
      <c r="E26" s="17">
        <f>Housing[[#This Row],[Projected cost]]-Housing[[#This Row],[Actual cost]]</f>
        <v>0</v>
      </c>
      <c r="F26" s="10"/>
      <c r="G26" s="16" t="s">
        <v>12</v>
      </c>
      <c r="H26" s="17"/>
      <c r="I26" s="17"/>
      <c r="J26" s="17">
        <f>Entertainment[[#This Row],[Projected cost]]-Entertainment[[#This Row],[Actual cost]]</f>
        <v>0</v>
      </c>
    </row>
    <row r="27" spans="1:10" ht="27.9" customHeight="1" x14ac:dyDescent="0.45">
      <c r="A27" s="3"/>
      <c r="B27" s="16" t="s">
        <v>11</v>
      </c>
      <c r="C27" s="17"/>
      <c r="D27" s="17"/>
      <c r="E27" s="17">
        <f>Housing[[#This Row],[Projected cost]]-Housing[[#This Row],[Actual cost]]</f>
        <v>0</v>
      </c>
      <c r="F27" s="10"/>
      <c r="G27" s="16" t="s">
        <v>12</v>
      </c>
      <c r="H27" s="17"/>
      <c r="I27" s="17"/>
      <c r="J27" s="17">
        <f>Entertainment[[#This Row],[Projected cost]]-Entertainment[[#This Row],[Actual cost]]</f>
        <v>0</v>
      </c>
    </row>
    <row r="28" spans="1:10" ht="27.9" customHeight="1" x14ac:dyDescent="0.45">
      <c r="A28" s="3"/>
      <c r="B28" s="16" t="s">
        <v>12</v>
      </c>
      <c r="C28" s="17"/>
      <c r="D28" s="17"/>
      <c r="E28" s="17">
        <f>Housing[[#This Row],[Projected cost]]-Housing[[#This Row],[Actual cost]]</f>
        <v>0</v>
      </c>
      <c r="F28" s="10"/>
      <c r="G28" s="14" t="s">
        <v>13</v>
      </c>
      <c r="H28" s="17">
        <f>SUBTOTAL(109,Entertainment[Projected cost])</f>
        <v>0</v>
      </c>
      <c r="I28" s="17">
        <f>SUBTOTAL(109,Entertainment[Actual cost])</f>
        <v>50</v>
      </c>
      <c r="J28" s="17">
        <f>SUBTOTAL(109,Entertainment[Difference])</f>
        <v>-50</v>
      </c>
    </row>
    <row r="29" spans="1:10" ht="27.9" customHeight="1" x14ac:dyDescent="0.45">
      <c r="A29" s="3"/>
      <c r="B29" s="14" t="s">
        <v>13</v>
      </c>
      <c r="C29" s="17">
        <f>SUBTOTAL(109,Housing[Projected cost])</f>
        <v>1810</v>
      </c>
      <c r="D29" s="17">
        <f>SUBTOTAL(109,Housing[Actual cost])</f>
        <v>1740</v>
      </c>
      <c r="E29" s="17">
        <f>SUBTOTAL(109,Housing[Difference])</f>
        <v>70</v>
      </c>
      <c r="F29" s="10"/>
      <c r="G29" s="10"/>
      <c r="H29" s="11"/>
      <c r="I29" s="11"/>
      <c r="J29" s="11"/>
    </row>
    <row r="30" spans="1:10" ht="27.9" customHeight="1" x14ac:dyDescent="0.45">
      <c r="A30" s="3"/>
      <c r="B30" s="10"/>
      <c r="C30" s="11"/>
      <c r="D30" s="11"/>
      <c r="E30" s="11"/>
      <c r="F30" s="10"/>
      <c r="G30" s="14" t="s">
        <v>54</v>
      </c>
      <c r="H30" s="15" t="s">
        <v>79</v>
      </c>
      <c r="I30" s="15" t="s">
        <v>80</v>
      </c>
      <c r="J30" s="15" t="s">
        <v>41</v>
      </c>
    </row>
    <row r="31" spans="1:10" ht="27.9" customHeight="1" x14ac:dyDescent="0.45">
      <c r="A31" s="3"/>
      <c r="B31" s="14" t="s">
        <v>14</v>
      </c>
      <c r="C31" s="15" t="s">
        <v>79</v>
      </c>
      <c r="D31" s="15" t="s">
        <v>80</v>
      </c>
      <c r="E31" s="15" t="s">
        <v>41</v>
      </c>
      <c r="F31" s="10"/>
      <c r="G31" s="16" t="s">
        <v>55</v>
      </c>
      <c r="H31" s="17"/>
      <c r="I31" s="17"/>
      <c r="J31" s="17">
        <f>Loans[[#This Row],[Projected cost]]-Loans[[#This Row],[Actual cost]]</f>
        <v>0</v>
      </c>
    </row>
    <row r="32" spans="1:10" ht="27.9" customHeight="1" x14ac:dyDescent="0.45">
      <c r="A32" s="3"/>
      <c r="B32" s="16" t="s">
        <v>15</v>
      </c>
      <c r="C32" s="17">
        <v>250</v>
      </c>
      <c r="D32" s="17">
        <v>250</v>
      </c>
      <c r="E32" s="17">
        <f>Transport[[#This Row],[Projected cost]]-Transport[[#This Row],[Actual cost]]</f>
        <v>0</v>
      </c>
      <c r="F32" s="10"/>
      <c r="G32" s="16" t="s">
        <v>56</v>
      </c>
      <c r="H32" s="17"/>
      <c r="I32" s="17"/>
      <c r="J32" s="17">
        <f>Loans[[#This Row],[Projected cost]]-Loans[[#This Row],[Actual cost]]</f>
        <v>0</v>
      </c>
    </row>
    <row r="33" spans="1:10" ht="27.9" customHeight="1" x14ac:dyDescent="0.45">
      <c r="A33" s="3"/>
      <c r="B33" s="16" t="s">
        <v>16</v>
      </c>
      <c r="C33" s="17"/>
      <c r="D33" s="17"/>
      <c r="E33" s="17">
        <f>Transport[[#This Row],[Projected cost]]-Transport[[#This Row],[Actual cost]]</f>
        <v>0</v>
      </c>
      <c r="F33" s="10"/>
      <c r="G33" s="16" t="s">
        <v>57</v>
      </c>
      <c r="H33" s="17"/>
      <c r="I33" s="17"/>
      <c r="J33" s="17">
        <f>Loans[[#This Row],[Projected cost]]-Loans[[#This Row],[Actual cost]]</f>
        <v>0</v>
      </c>
    </row>
    <row r="34" spans="1:10" ht="27.9" customHeight="1" x14ac:dyDescent="0.45">
      <c r="A34" s="3"/>
      <c r="B34" s="16" t="s">
        <v>17</v>
      </c>
      <c r="C34" s="17"/>
      <c r="D34" s="17"/>
      <c r="E34" s="17">
        <f>Transport[[#This Row],[Projected cost]]-Transport[[#This Row],[Actual cost]]</f>
        <v>0</v>
      </c>
      <c r="F34" s="10"/>
      <c r="G34" s="16" t="s">
        <v>57</v>
      </c>
      <c r="H34" s="17"/>
      <c r="I34" s="17"/>
      <c r="J34" s="17">
        <f>Loans[[#This Row],[Projected cost]]-Loans[[#This Row],[Actual cost]]</f>
        <v>0</v>
      </c>
    </row>
    <row r="35" spans="1:10" ht="27.9" customHeight="1" x14ac:dyDescent="0.45">
      <c r="A35" s="3"/>
      <c r="B35" s="16" t="s">
        <v>18</v>
      </c>
      <c r="C35" s="17"/>
      <c r="D35" s="17"/>
      <c r="E35" s="17">
        <f>Transport[[#This Row],[Projected cost]]-Transport[[#This Row],[Actual cost]]</f>
        <v>0</v>
      </c>
      <c r="F35" s="10"/>
      <c r="G35" s="16" t="s">
        <v>57</v>
      </c>
      <c r="H35" s="17"/>
      <c r="I35" s="17"/>
      <c r="J35" s="17">
        <f>Loans[[#This Row],[Projected cost]]-Loans[[#This Row],[Actual cost]]</f>
        <v>0</v>
      </c>
    </row>
    <row r="36" spans="1:10" ht="27.9" customHeight="1" x14ac:dyDescent="0.45">
      <c r="A36" s="3"/>
      <c r="B36" s="16" t="s">
        <v>19</v>
      </c>
      <c r="C36" s="17"/>
      <c r="D36" s="17"/>
      <c r="E36" s="17">
        <f>Transport[[#This Row],[Projected cost]]-Transport[[#This Row],[Actual cost]]</f>
        <v>0</v>
      </c>
      <c r="F36" s="10"/>
      <c r="G36" s="16" t="s">
        <v>12</v>
      </c>
      <c r="H36" s="17"/>
      <c r="I36" s="17"/>
      <c r="J36" s="17">
        <f>Loans[[#This Row],[Projected cost]]-Loans[[#This Row],[Actual cost]]</f>
        <v>0</v>
      </c>
    </row>
    <row r="37" spans="1:10" ht="27.9" customHeight="1" x14ac:dyDescent="0.45">
      <c r="A37" s="3"/>
      <c r="B37" s="16" t="s">
        <v>20</v>
      </c>
      <c r="C37" s="17"/>
      <c r="D37" s="17"/>
      <c r="E37" s="17">
        <f>Transport[[#This Row],[Projected cost]]-Transport[[#This Row],[Actual cost]]</f>
        <v>0</v>
      </c>
      <c r="F37" s="10"/>
      <c r="G37" s="14" t="s">
        <v>13</v>
      </c>
      <c r="H37" s="17">
        <f>SUBTOTAL(109,Loans[Projected cost])</f>
        <v>0</v>
      </c>
      <c r="I37" s="17">
        <f>SUBTOTAL(109,Loans[Actual cost])</f>
        <v>0</v>
      </c>
      <c r="J37" s="17">
        <f>SUBTOTAL(109,Loans[Difference])</f>
        <v>0</v>
      </c>
    </row>
    <row r="38" spans="1:10" ht="27.9" customHeight="1" x14ac:dyDescent="0.45">
      <c r="A38" s="3"/>
      <c r="B38" s="16" t="s">
        <v>12</v>
      </c>
      <c r="C38" s="17"/>
      <c r="D38" s="17"/>
      <c r="E38" s="17">
        <f>Transport[[#This Row],[Projected cost]]-Transport[[#This Row],[Actual cost]]</f>
        <v>0</v>
      </c>
      <c r="F38" s="10"/>
      <c r="G38" s="10"/>
      <c r="H38" s="11"/>
      <c r="I38" s="11"/>
      <c r="J38" s="11"/>
    </row>
    <row r="39" spans="1:10" ht="27.9" customHeight="1" x14ac:dyDescent="0.45">
      <c r="A39" s="3"/>
      <c r="B39" s="14" t="s">
        <v>13</v>
      </c>
      <c r="C39" s="17">
        <f>SUBTOTAL(109,Transport[Projected cost])</f>
        <v>250</v>
      </c>
      <c r="D39" s="17">
        <f>SUBTOTAL(109,Transport[Actual cost])</f>
        <v>250</v>
      </c>
      <c r="E39" s="17">
        <f>SUBTOTAL(109,Transport[Difference])</f>
        <v>0</v>
      </c>
      <c r="F39" s="10"/>
      <c r="G39" s="14" t="s">
        <v>58</v>
      </c>
      <c r="H39" s="15" t="s">
        <v>79</v>
      </c>
      <c r="I39" s="15" t="s">
        <v>80</v>
      </c>
      <c r="J39" s="15" t="s">
        <v>41</v>
      </c>
    </row>
    <row r="40" spans="1:10" ht="27.9" customHeight="1" x14ac:dyDescent="0.45">
      <c r="A40" s="3"/>
      <c r="B40" s="10"/>
      <c r="C40" s="11"/>
      <c r="D40" s="11"/>
      <c r="E40" s="11"/>
      <c r="F40" s="10"/>
      <c r="G40" s="16" t="s">
        <v>59</v>
      </c>
      <c r="H40" s="17"/>
      <c r="I40" s="17"/>
      <c r="J40" s="17">
        <f>Taxes[[#This Row],[Projected cost]]-Taxes[[#This Row],[Actual cost]]</f>
        <v>0</v>
      </c>
    </row>
    <row r="41" spans="1:10" ht="27.9" customHeight="1" x14ac:dyDescent="0.45">
      <c r="A41" s="3"/>
      <c r="B41" s="14" t="s">
        <v>21</v>
      </c>
      <c r="C41" s="15" t="s">
        <v>79</v>
      </c>
      <c r="D41" s="15" t="s">
        <v>80</v>
      </c>
      <c r="E41" s="15" t="s">
        <v>41</v>
      </c>
      <c r="F41" s="10"/>
      <c r="G41" s="16" t="s">
        <v>60</v>
      </c>
      <c r="H41" s="17"/>
      <c r="I41" s="17"/>
      <c r="J41" s="17">
        <f>Taxes[[#This Row],[Projected cost]]-Taxes[[#This Row],[Actual cost]]</f>
        <v>0</v>
      </c>
    </row>
    <row r="42" spans="1:10" ht="27.9" customHeight="1" x14ac:dyDescent="0.45">
      <c r="A42" s="3"/>
      <c r="B42" s="16" t="s">
        <v>22</v>
      </c>
      <c r="C42" s="17"/>
      <c r="D42" s="17"/>
      <c r="E42" s="17">
        <f>Insurance[[#This Row],[Projected cost]]-Insurance[[#This Row],[Actual cost]]</f>
        <v>0</v>
      </c>
      <c r="F42" s="10"/>
      <c r="G42" s="16" t="s">
        <v>61</v>
      </c>
      <c r="H42" s="17"/>
      <c r="I42" s="17"/>
      <c r="J42" s="17">
        <f>Taxes[[#This Row],[Projected cost]]-Taxes[[#This Row],[Actual cost]]</f>
        <v>0</v>
      </c>
    </row>
    <row r="43" spans="1:10" ht="27.9" customHeight="1" x14ac:dyDescent="0.45">
      <c r="A43" s="3"/>
      <c r="B43" s="16" t="s">
        <v>23</v>
      </c>
      <c r="C43" s="17"/>
      <c r="D43" s="17"/>
      <c r="E43" s="17">
        <f>Insurance[[#This Row],[Projected cost]]-Insurance[[#This Row],[Actual cost]]</f>
        <v>0</v>
      </c>
      <c r="F43" s="10"/>
      <c r="G43" s="16" t="s">
        <v>12</v>
      </c>
      <c r="H43" s="17"/>
      <c r="I43" s="17"/>
      <c r="J43" s="17">
        <f>Taxes[[#This Row],[Projected cost]]-Taxes[[#This Row],[Actual cost]]</f>
        <v>0</v>
      </c>
    </row>
    <row r="44" spans="1:10" ht="27.9" customHeight="1" x14ac:dyDescent="0.45">
      <c r="A44" s="3"/>
      <c r="B44" s="16" t="s">
        <v>24</v>
      </c>
      <c r="C44" s="17"/>
      <c r="D44" s="17"/>
      <c r="E44" s="17">
        <f>Insurance[[#This Row],[Projected cost]]-Insurance[[#This Row],[Actual cost]]</f>
        <v>0</v>
      </c>
      <c r="F44" s="10"/>
      <c r="G44" s="14" t="s">
        <v>13</v>
      </c>
      <c r="H44" s="17">
        <f>SUBTOTAL(109,Taxes[Projected cost])</f>
        <v>0</v>
      </c>
      <c r="I44" s="17">
        <f>SUBTOTAL(109,Taxes[Actual cost])</f>
        <v>0</v>
      </c>
      <c r="J44" s="17">
        <f>SUBTOTAL(109,Taxes[Difference])</f>
        <v>0</v>
      </c>
    </row>
    <row r="45" spans="1:10" ht="27.9" customHeight="1" x14ac:dyDescent="0.45">
      <c r="A45" s="3"/>
      <c r="B45" s="16" t="s">
        <v>12</v>
      </c>
      <c r="C45" s="17"/>
      <c r="D45" s="17"/>
      <c r="E45" s="17">
        <f>Insurance[[#This Row],[Projected cost]]-Insurance[[#This Row],[Actual cost]]</f>
        <v>0</v>
      </c>
      <c r="F45" s="10"/>
      <c r="G45" s="10"/>
      <c r="H45" s="11"/>
      <c r="I45" s="11"/>
      <c r="J45" s="11"/>
    </row>
    <row r="46" spans="1:10" ht="27.9" customHeight="1" x14ac:dyDescent="0.45">
      <c r="A46" s="3"/>
      <c r="B46" s="14" t="s">
        <v>13</v>
      </c>
      <c r="C46" s="17">
        <f>SUBTOTAL(109,Insurance[Projected cost])</f>
        <v>0</v>
      </c>
      <c r="D46" s="17">
        <f>SUBTOTAL(109,Insurance[Actual cost])</f>
        <v>0</v>
      </c>
      <c r="E46" s="17">
        <f>SUBTOTAL(109,Insurance[Difference])</f>
        <v>0</v>
      </c>
      <c r="F46" s="10"/>
      <c r="G46" s="14" t="s">
        <v>62</v>
      </c>
      <c r="H46" s="15" t="s">
        <v>79</v>
      </c>
      <c r="I46" s="15" t="s">
        <v>80</v>
      </c>
      <c r="J46" s="15" t="s">
        <v>41</v>
      </c>
    </row>
    <row r="47" spans="1:10" ht="27.9" customHeight="1" x14ac:dyDescent="0.45">
      <c r="A47" s="3"/>
      <c r="B47" s="10"/>
      <c r="C47" s="11"/>
      <c r="D47" s="11"/>
      <c r="E47" s="11"/>
      <c r="F47" s="10"/>
      <c r="G47" s="16" t="s">
        <v>63</v>
      </c>
      <c r="H47" s="17"/>
      <c r="I47" s="17"/>
      <c r="J47" s="17">
        <f>SavingsOrInvestment[[#This Row],[Projected cost]]-SavingsOrInvestment[[#This Row],[Actual cost]]</f>
        <v>0</v>
      </c>
    </row>
    <row r="48" spans="1:10" ht="27.9" customHeight="1" x14ac:dyDescent="0.45">
      <c r="A48" s="3"/>
      <c r="B48" s="14" t="s">
        <v>25</v>
      </c>
      <c r="C48" s="15" t="s">
        <v>79</v>
      </c>
      <c r="D48" s="15" t="s">
        <v>80</v>
      </c>
      <c r="E48" s="15" t="s">
        <v>41</v>
      </c>
      <c r="F48" s="10"/>
      <c r="G48" s="16" t="s">
        <v>64</v>
      </c>
      <c r="H48" s="17"/>
      <c r="I48" s="17"/>
      <c r="J48" s="17">
        <f>SavingsOrInvestment[[#This Row],[Projected cost]]-SavingsOrInvestment[[#This Row],[Actual cost]]</f>
        <v>0</v>
      </c>
    </row>
    <row r="49" spans="1:10" ht="27.9" customHeight="1" x14ac:dyDescent="0.45">
      <c r="A49" s="3"/>
      <c r="B49" s="16" t="s">
        <v>26</v>
      </c>
      <c r="C49" s="17"/>
      <c r="D49" s="17"/>
      <c r="E49" s="17">
        <f>Food[[#This Row],[Projected cost]]-Food[[#This Row],[Actual cost]]</f>
        <v>0</v>
      </c>
      <c r="F49" s="10"/>
      <c r="G49" s="16" t="s">
        <v>12</v>
      </c>
      <c r="H49" s="17"/>
      <c r="I49" s="17"/>
      <c r="J49" s="17">
        <f>SavingsOrInvestment[[#This Row],[Projected cost]]-SavingsOrInvestment[[#This Row],[Actual cost]]</f>
        <v>0</v>
      </c>
    </row>
    <row r="50" spans="1:10" ht="27.9" customHeight="1" x14ac:dyDescent="0.45">
      <c r="A50" s="3"/>
      <c r="B50" s="16" t="s">
        <v>27</v>
      </c>
      <c r="C50" s="17"/>
      <c r="D50" s="17"/>
      <c r="E50" s="17">
        <f>Food[[#This Row],[Projected cost]]-Food[[#This Row],[Actual cost]]</f>
        <v>0</v>
      </c>
      <c r="F50" s="10"/>
      <c r="G50" s="14" t="s">
        <v>13</v>
      </c>
      <c r="H50" s="17">
        <f>SUBTOTAL(109,SavingsOrInvestment[Projected cost])</f>
        <v>0</v>
      </c>
      <c r="I50" s="17">
        <f>SUBTOTAL(109,SavingsOrInvestment[Actual cost])</f>
        <v>0</v>
      </c>
      <c r="J50" s="17">
        <f>SUBTOTAL(109,SavingsOrInvestment[Difference])</f>
        <v>0</v>
      </c>
    </row>
    <row r="51" spans="1:10" ht="27.9" customHeight="1" x14ac:dyDescent="0.45">
      <c r="A51" s="3"/>
      <c r="B51" s="16" t="s">
        <v>12</v>
      </c>
      <c r="C51" s="17"/>
      <c r="D51" s="17"/>
      <c r="E51" s="17">
        <f>Food[[#This Row],[Projected cost]]-Food[[#This Row],[Actual cost]]</f>
        <v>0</v>
      </c>
      <c r="F51" s="10"/>
      <c r="G51" s="10"/>
      <c r="H51" s="11"/>
      <c r="I51" s="11"/>
      <c r="J51" s="11"/>
    </row>
    <row r="52" spans="1:10" ht="27.9" customHeight="1" x14ac:dyDescent="0.45">
      <c r="A52" s="3"/>
      <c r="B52" s="14" t="s">
        <v>13</v>
      </c>
      <c r="C52" s="17">
        <f>SUBTOTAL(109,Food[Projected cost])</f>
        <v>0</v>
      </c>
      <c r="D52" s="17">
        <f>SUBTOTAL(109,Food[Actual cost])</f>
        <v>0</v>
      </c>
      <c r="E52" s="17">
        <f>SUBTOTAL(109,Food[Difference])</f>
        <v>0</v>
      </c>
      <c r="F52" s="10"/>
      <c r="G52" s="14" t="s">
        <v>65</v>
      </c>
      <c r="H52" s="15" t="s">
        <v>79</v>
      </c>
      <c r="I52" s="15" t="s">
        <v>80</v>
      </c>
      <c r="J52" s="15" t="s">
        <v>41</v>
      </c>
    </row>
    <row r="53" spans="1:10" ht="27.9" customHeight="1" x14ac:dyDescent="0.45">
      <c r="A53" s="3"/>
      <c r="B53" s="10"/>
      <c r="C53" s="11"/>
      <c r="D53" s="11"/>
      <c r="E53" s="11"/>
      <c r="F53" s="10"/>
      <c r="G53" s="16" t="s">
        <v>66</v>
      </c>
      <c r="H53" s="17"/>
      <c r="I53" s="17"/>
      <c r="J53" s="17">
        <f>PresentsAndDonations[[#This Row],[Projected cost]]-PresentsAndDonations[[#This Row],[Actual cost]]</f>
        <v>0</v>
      </c>
    </row>
    <row r="54" spans="1:10" ht="27.9" customHeight="1" x14ac:dyDescent="0.45">
      <c r="A54" s="3"/>
      <c r="B54" s="14" t="s">
        <v>28</v>
      </c>
      <c r="C54" s="15" t="s">
        <v>79</v>
      </c>
      <c r="D54" s="15" t="s">
        <v>80</v>
      </c>
      <c r="E54" s="15" t="s">
        <v>41</v>
      </c>
      <c r="F54" s="10"/>
      <c r="G54" s="16" t="s">
        <v>67</v>
      </c>
      <c r="H54" s="17"/>
      <c r="I54" s="17"/>
      <c r="J54" s="17">
        <f>PresentsAndDonations[[#This Row],[Projected cost]]-PresentsAndDonations[[#This Row],[Actual cost]]</f>
        <v>0</v>
      </c>
    </row>
    <row r="55" spans="1:10" ht="27.9" customHeight="1" x14ac:dyDescent="0.45">
      <c r="A55" s="3"/>
      <c r="B55" s="16" t="s">
        <v>29</v>
      </c>
      <c r="C55" s="17"/>
      <c r="D55" s="17"/>
      <c r="E55" s="17">
        <f>Pets[[#This Row],[Projected cost]]-Pets[[#This Row],[Actual cost]]</f>
        <v>0</v>
      </c>
      <c r="F55" s="10"/>
      <c r="G55" s="16" t="s">
        <v>68</v>
      </c>
      <c r="H55" s="17"/>
      <c r="I55" s="17"/>
      <c r="J55" s="17">
        <f>PresentsAndDonations[[#This Row],[Projected cost]]-PresentsAndDonations[[#This Row],[Actual cost]]</f>
        <v>0</v>
      </c>
    </row>
    <row r="56" spans="1:10" ht="27.9" customHeight="1" x14ac:dyDescent="0.45">
      <c r="A56" s="3"/>
      <c r="B56" s="16" t="s">
        <v>30</v>
      </c>
      <c r="C56" s="17"/>
      <c r="D56" s="17"/>
      <c r="E56" s="17">
        <f>Pets[[#This Row],[Projected cost]]-Pets[[#This Row],[Actual cost]]</f>
        <v>0</v>
      </c>
      <c r="F56" s="10"/>
      <c r="G56" s="14" t="s">
        <v>13</v>
      </c>
      <c r="H56" s="17">
        <f>SUBTOTAL(109,PresentsAndDonations[Projected cost])</f>
        <v>0</v>
      </c>
      <c r="I56" s="17">
        <f>SUBTOTAL(109,PresentsAndDonations[Actual cost])</f>
        <v>0</v>
      </c>
      <c r="J56" s="17">
        <f>SUBTOTAL(109,PresentsAndDonations[Difference])</f>
        <v>0</v>
      </c>
    </row>
    <row r="57" spans="1:10" ht="27.9" customHeight="1" x14ac:dyDescent="0.45">
      <c r="A57" s="3"/>
      <c r="B57" s="16" t="s">
        <v>31</v>
      </c>
      <c r="C57" s="17"/>
      <c r="D57" s="17"/>
      <c r="E57" s="17">
        <f>Pets[[#This Row],[Projected cost]]-Pets[[#This Row],[Actual cost]]</f>
        <v>0</v>
      </c>
      <c r="F57" s="10"/>
      <c r="G57" s="10"/>
      <c r="H57" s="11"/>
      <c r="I57" s="11"/>
      <c r="J57" s="11"/>
    </row>
    <row r="58" spans="1:10" ht="27.9" customHeight="1" x14ac:dyDescent="0.45">
      <c r="A58" s="3"/>
      <c r="B58" s="16" t="s">
        <v>32</v>
      </c>
      <c r="C58" s="17"/>
      <c r="D58" s="17"/>
      <c r="E58" s="17">
        <f>Pets[[#This Row],[Projected cost]]-Pets[[#This Row],[Actual cost]]</f>
        <v>0</v>
      </c>
      <c r="F58" s="10"/>
      <c r="G58" s="14" t="s">
        <v>69</v>
      </c>
      <c r="H58" s="15" t="s">
        <v>79</v>
      </c>
      <c r="I58" s="15" t="s">
        <v>80</v>
      </c>
      <c r="J58" s="15" t="s">
        <v>41</v>
      </c>
    </row>
    <row r="59" spans="1:10" ht="27.9" customHeight="1" x14ac:dyDescent="0.45">
      <c r="A59" s="3"/>
      <c r="B59" s="16" t="s">
        <v>12</v>
      </c>
      <c r="C59" s="17"/>
      <c r="D59" s="17"/>
      <c r="E59" s="17">
        <f>Pets[[#This Row],[Projected cost]]-Pets[[#This Row],[Actual cost]]</f>
        <v>0</v>
      </c>
      <c r="F59" s="10"/>
      <c r="G59" s="16" t="s">
        <v>70</v>
      </c>
      <c r="H59" s="17"/>
      <c r="I59" s="17"/>
      <c r="J59" s="17">
        <f>Legal[[#This Row],[Projected cost]]-Legal[[#This Row],[Actual cost]]</f>
        <v>0</v>
      </c>
    </row>
    <row r="60" spans="1:10" ht="27.9" customHeight="1" x14ac:dyDescent="0.45">
      <c r="A60" s="3"/>
      <c r="B60" s="14" t="s">
        <v>13</v>
      </c>
      <c r="C60" s="17">
        <f>SUBTOTAL(109,Pets[Projected cost])</f>
        <v>0</v>
      </c>
      <c r="D60" s="17">
        <f>SUBTOTAL(109,Pets[Actual cost])</f>
        <v>0</v>
      </c>
      <c r="E60" s="17">
        <f>SUBTOTAL(109,Pets[Difference])</f>
        <v>0</v>
      </c>
      <c r="F60" s="10"/>
      <c r="G60" s="16" t="s">
        <v>71</v>
      </c>
      <c r="H60" s="17"/>
      <c r="I60" s="17"/>
      <c r="J60" s="17">
        <f>Legal[[#This Row],[Projected cost]]-Legal[[#This Row],[Actual cost]]</f>
        <v>0</v>
      </c>
    </row>
    <row r="61" spans="1:10" ht="27.9" customHeight="1" x14ac:dyDescent="0.45">
      <c r="A61" s="3"/>
      <c r="B61" s="10"/>
      <c r="C61" s="11"/>
      <c r="D61" s="11"/>
      <c r="E61" s="11"/>
      <c r="F61" s="10"/>
      <c r="G61" s="16" t="s">
        <v>72</v>
      </c>
      <c r="H61" s="17"/>
      <c r="I61" s="17"/>
      <c r="J61" s="17">
        <f>Legal[[#This Row],[Projected cost]]-Legal[[#This Row],[Actual cost]]</f>
        <v>0</v>
      </c>
    </row>
    <row r="62" spans="1:10" ht="27.9" customHeight="1" x14ac:dyDescent="0.45">
      <c r="A62" s="3"/>
      <c r="B62" s="14" t="s">
        <v>33</v>
      </c>
      <c r="C62" s="15" t="s">
        <v>79</v>
      </c>
      <c r="D62" s="15" t="s">
        <v>80</v>
      </c>
      <c r="E62" s="15" t="s">
        <v>41</v>
      </c>
      <c r="F62" s="10"/>
      <c r="G62" s="16" t="s">
        <v>12</v>
      </c>
      <c r="H62" s="17"/>
      <c r="I62" s="17"/>
      <c r="J62" s="17">
        <f>Legal[[#This Row],[Projected cost]]-Legal[[#This Row],[Actual cost]]</f>
        <v>0</v>
      </c>
    </row>
    <row r="63" spans="1:10" ht="27.9" customHeight="1" x14ac:dyDescent="0.45">
      <c r="A63" s="3"/>
      <c r="B63" s="16" t="s">
        <v>30</v>
      </c>
      <c r="C63" s="17"/>
      <c r="D63" s="17"/>
      <c r="E63" s="17">
        <f>PersonalCare[[#This Row],[Projected cost]]-PersonalCare[[#This Row],[Actual cost]]</f>
        <v>0</v>
      </c>
      <c r="F63" s="10"/>
      <c r="G63" s="14" t="s">
        <v>13</v>
      </c>
      <c r="H63" s="17">
        <f>SUBTOTAL(109,Legal[Projected cost])</f>
        <v>0</v>
      </c>
      <c r="I63" s="17">
        <f>SUBTOTAL(109,Legal[Actual cost])</f>
        <v>0</v>
      </c>
      <c r="J63" s="17">
        <f>SUBTOTAL(109,Legal[Difference])</f>
        <v>0</v>
      </c>
    </row>
    <row r="64" spans="1:10" ht="27.9" customHeight="1" x14ac:dyDescent="0.45">
      <c r="A64" s="3"/>
      <c r="B64" s="16" t="s">
        <v>34</v>
      </c>
      <c r="C64" s="17"/>
      <c r="D64" s="17"/>
      <c r="E64" s="17">
        <f>PersonalCare[[#This Row],[Projected cost]]-PersonalCare[[#This Row],[Actual cost]]</f>
        <v>0</v>
      </c>
      <c r="F64" s="12"/>
      <c r="G64" s="13"/>
      <c r="H64" s="13"/>
      <c r="I64" s="13"/>
      <c r="J64" s="13"/>
    </row>
    <row r="65" spans="1:10" ht="27.9" customHeight="1" x14ac:dyDescent="0.45">
      <c r="A65" s="3"/>
      <c r="B65" s="16" t="s">
        <v>35</v>
      </c>
      <c r="C65" s="17"/>
      <c r="D65" s="17"/>
      <c r="E65" s="17">
        <f>PersonalCare[[#This Row],[Projected cost]]-PersonalCare[[#This Row],[Actual cost]]</f>
        <v>0</v>
      </c>
      <c r="F65" s="12"/>
      <c r="G65" s="6"/>
      <c r="H65" s="6"/>
      <c r="I65" s="6"/>
      <c r="J65" s="6"/>
    </row>
    <row r="66" spans="1:10" ht="27.9" customHeight="1" x14ac:dyDescent="0.45">
      <c r="A66" s="3"/>
      <c r="B66" s="16" t="s">
        <v>36</v>
      </c>
      <c r="C66" s="17"/>
      <c r="D66" s="17"/>
      <c r="E66" s="17">
        <f>PersonalCare[[#This Row],[Projected cost]]-PersonalCare[[#This Row],[Actual cost]]</f>
        <v>0</v>
      </c>
      <c r="F66" s="12"/>
      <c r="G66" s="6"/>
      <c r="H66" s="6"/>
      <c r="I66" s="6"/>
      <c r="J66" s="6"/>
    </row>
    <row r="67" spans="1:10" ht="27.9" customHeight="1" x14ac:dyDescent="0.45">
      <c r="A67" s="3"/>
      <c r="B67" s="16" t="s">
        <v>37</v>
      </c>
      <c r="C67" s="17"/>
      <c r="D67" s="17"/>
      <c r="E67" s="17">
        <f>PersonalCare[[#This Row],[Projected cost]]-PersonalCare[[#This Row],[Actual cost]]</f>
        <v>0</v>
      </c>
      <c r="F67" s="12"/>
      <c r="G67" s="6"/>
      <c r="H67" s="6"/>
      <c r="I67" s="6"/>
      <c r="J67" s="6"/>
    </row>
    <row r="68" spans="1:10" ht="27.9" customHeight="1" x14ac:dyDescent="0.45">
      <c r="A68" s="3"/>
      <c r="B68" s="16" t="s">
        <v>75</v>
      </c>
      <c r="C68" s="17"/>
      <c r="D68" s="17"/>
      <c r="E68" s="17">
        <f>PersonalCare[[#This Row],[Projected cost]]-PersonalCare[[#This Row],[Actual cost]]</f>
        <v>0</v>
      </c>
      <c r="F68" s="12"/>
      <c r="G68" s="6"/>
      <c r="H68" s="6"/>
      <c r="I68" s="6"/>
      <c r="J68" s="6"/>
    </row>
    <row r="69" spans="1:10" ht="27.9" customHeight="1" x14ac:dyDescent="0.45">
      <c r="A69" s="3"/>
      <c r="B69" s="16" t="s">
        <v>12</v>
      </c>
      <c r="C69" s="17"/>
      <c r="D69" s="17"/>
      <c r="E69" s="17">
        <f>PersonalCare[[#This Row],[Projected cost]]-PersonalCare[[#This Row],[Actual cost]]</f>
        <v>0</v>
      </c>
      <c r="F69" s="12"/>
      <c r="G69" s="6"/>
      <c r="H69" s="6"/>
      <c r="I69" s="6"/>
      <c r="J69" s="6"/>
    </row>
    <row r="70" spans="1:10" ht="27.9" customHeight="1" x14ac:dyDescent="0.45">
      <c r="A70" s="3"/>
      <c r="B70" s="14" t="s">
        <v>13</v>
      </c>
      <c r="C70" s="17">
        <f>SUBTOTAL(109,PersonalCare[Projected cost])</f>
        <v>0</v>
      </c>
      <c r="D70" s="17">
        <f>SUBTOTAL(109,PersonalCare[Actual cost])</f>
        <v>0</v>
      </c>
      <c r="E70" s="17">
        <f>SUBTOTAL(109,PersonalCare[Difference])</f>
        <v>0</v>
      </c>
      <c r="F70" s="12"/>
      <c r="G70" s="6"/>
      <c r="H70" s="6"/>
      <c r="I70" s="6"/>
      <c r="J70" s="6"/>
    </row>
    <row r="71" spans="1:10" ht="27.9" customHeight="1" x14ac:dyDescent="0.45">
      <c r="B71" s="6"/>
      <c r="C71" s="6"/>
      <c r="D71" s="6"/>
      <c r="E71" s="6"/>
      <c r="F71" s="6"/>
      <c r="G71" s="6"/>
      <c r="H71" s="6"/>
      <c r="I71" s="6"/>
      <c r="J71" s="6"/>
    </row>
    <row r="72" spans="1:10" x14ac:dyDescent="0.45">
      <c r="B72" s="1" t="s">
        <v>83</v>
      </c>
    </row>
  </sheetData>
  <mergeCells count="13">
    <mergeCell ref="C11:D11"/>
    <mergeCell ref="C12:D12"/>
    <mergeCell ref="C14:D14"/>
    <mergeCell ref="C15:D15"/>
    <mergeCell ref="B2:J2"/>
    <mergeCell ref="C6:D6"/>
    <mergeCell ref="C7:D7"/>
    <mergeCell ref="C8:D8"/>
    <mergeCell ref="C9:D9"/>
    <mergeCell ref="B7:B9"/>
    <mergeCell ref="B4:B6"/>
    <mergeCell ref="C4:D4"/>
    <mergeCell ref="C5:D5"/>
  </mergeCells>
  <phoneticPr fontId="2" type="noConversion"/>
  <dataValidations count="37">
    <dataValidation allowBlank="1" showInputMessage="1" showErrorMessage="1" prompt="Title of this worksheet is in this cell. Continue to cell B4 to enter projected and actual income. Expense and balance summary are auto-calculated starting in cell E11." sqref="B2:J2" xr:uid="{00000000-0002-0000-0000-000001000000}"/>
    <dataValidation allowBlank="1" showInputMessage="1" showErrorMessage="1" prompt="Enter projected Income in cell E4 and Extra projected income in cell E5. Total projected monthly income is auto-calculated in cell E6. Actual Monthly Income label is in cell below." sqref="B4:B6" xr:uid="{00000000-0002-0000-0000-000002000000}"/>
    <dataValidation allowBlank="1" showInputMessage="1" showErrorMessage="1" prompt="Enter actual income 1 in this cell" sqref="E7" xr:uid="{00000000-0002-0000-0000-000004000000}"/>
    <dataValidation allowBlank="1" showInputMessage="1" showErrorMessage="1" prompt="Enter actual extra income in this cell" sqref="E8" xr:uid="{00000000-0002-0000-0000-000006000000}"/>
    <dataValidation allowBlank="1" showInputMessage="1" showErrorMessage="1" prompt="Total projected monthly income is auto calculated in this cell" sqref="E6" xr:uid="{00000000-0002-0000-0000-000008000000}"/>
    <dataValidation allowBlank="1" showInputMessage="1" showErrorMessage="1" prompt="Enter actual Income in cell E7 and Extra actual income in cell E8. Total actual monthly income is auto-calculated in cell E9. Income summary is auto-calculated starting in cell E11." sqref="B7:B9" xr:uid="{00000000-0002-0000-0000-000009000000}"/>
    <dataValidation allowBlank="1" showInputMessage="1" showErrorMessage="1" prompt="Total actual monthly income is auto calculated in this cell" sqref="E9" xr:uid="{00000000-0002-0000-0000-00000A000000}"/>
    <dataValidation allowBlank="1" showInputMessage="1" showErrorMessage="1" prompt="Projected Balance is auto-calculated in cell E14" sqref="B14" xr:uid="{00000000-0002-0000-0000-00000B000000}"/>
    <dataValidation allowBlank="1" showInputMessage="1" showErrorMessage="1" prompt="Sample Housing expenses are in this column under this heading" sqref="B18" xr:uid="{00000000-0002-0000-0000-00000C000000}"/>
    <dataValidation allowBlank="1" showInputMessage="1" showErrorMessage="1" prompt="Enter Projected Cost in this column under this heading" sqref="C18 H58 C62 H18 H30 H39 H46 H52 C31 C41 C48 C54" xr:uid="{00000000-0002-0000-0000-00000D000000}"/>
    <dataValidation allowBlank="1" showInputMessage="1" showErrorMessage="1" prompt="Enter Actual Cost in this column under this heading" sqref="D18 D31 D62 I18 I30 I39 I46 I52 I58 D41 D48 D54" xr:uid="{00000000-0002-0000-0000-00000E000000}"/>
    <dataValidation allowBlank="1" showInputMessage="1" showErrorMessage="1" prompt="Sample Transport expenses are in this column under this heading" sqref="B31" xr:uid="{00000000-0002-0000-0000-00000F000000}"/>
    <dataValidation allowBlank="1" showInputMessage="1" showErrorMessage="1" prompt="Sample Personal Care expenses are in this column under this heading" sqref="B62" xr:uid="{00000000-0002-0000-0000-000012000000}"/>
    <dataValidation allowBlank="1" showInputMessage="1" showErrorMessage="1" prompt="Sample Entertainment expenses are in this column under this heading" sqref="G18" xr:uid="{00000000-0002-0000-0000-000013000000}"/>
    <dataValidation allowBlank="1" showInputMessage="1" showErrorMessage="1" prompt="Sample Loan expenses are in this column under this heading" sqref="G30" xr:uid="{00000000-0002-0000-0000-000015000000}"/>
    <dataValidation allowBlank="1" showInputMessage="1" showErrorMessage="1" prompt="Sample Tax Expenses are in this column under this heading" sqref="G39" xr:uid="{00000000-0002-0000-0000-000017000000}"/>
    <dataValidation allowBlank="1" showInputMessage="1" showErrorMessage="1" prompt="Sample Savings or Investment Expenses are in this column under this heading" sqref="G46" xr:uid="{00000000-0002-0000-0000-000019000000}"/>
    <dataValidation allowBlank="1" showInputMessage="1" showErrorMessage="1" prompt="Sample Presents and Donation expenses are in this column under this heading" sqref="G52" xr:uid="{00000000-0002-0000-0000-00001B000000}"/>
    <dataValidation allowBlank="1" showInputMessage="1" showErrorMessage="1" prompt="Sample Legal Expenses are in this column under this heading" sqref="G58" xr:uid="{00000000-0002-0000-0000-00001D000000}"/>
    <dataValidation allowBlank="1" showInputMessage="1" showErrorMessage="1" prompt="Sample Insurance expenses are in this column under this heading" sqref="B41" xr:uid="{00000000-0002-0000-0000-00001F000000}"/>
    <dataValidation allowBlank="1" showInputMessage="1" showErrorMessage="1" prompt="Sample Food expenses are in this column under this heading" sqref="B48" xr:uid="{00000000-0002-0000-0000-000020000000}"/>
    <dataValidation allowBlank="1" showInputMessage="1" showErrorMessage="1" prompt="Modify or enter Pets items in this column under this heading" sqref="B54" xr:uid="{00000000-0002-0000-0000-000021000000}"/>
    <dataValidation allowBlank="1" showInputMessage="1" showErrorMessage="1" prompt="Enter projected income 1 in this cell" sqref="E4" xr:uid="{00000000-0002-0000-0000-00002A000000}"/>
    <dataValidation allowBlank="1" showInputMessage="1" showErrorMessage="1" prompt="Enter projected extra income in this cell" sqref="E5" xr:uid="{00000000-0002-0000-0000-00002B000000}"/>
    <dataValidation allowBlank="1" showInputMessage="1" showErrorMessage="1" prompt="Actual Balance is auto-calculated in cell E15" sqref="B15" xr:uid="{00000000-0002-0000-0000-00002C000000}"/>
    <dataValidation allowBlank="1" showInputMessage="1" showErrorMessage="1" prompt="Total projected expense is auto calculated in this cell" sqref="E11" xr:uid="{00000000-0002-0000-0000-00002D000000}"/>
    <dataValidation allowBlank="1" showInputMessage="1" showErrorMessage="1" prompt="Total actual expense is auto calculated in this cell" sqref="E12" xr:uid="{00000000-0002-0000-0000-00002E000000}"/>
    <dataValidation allowBlank="1" showInputMessage="1" showErrorMessage="1" prompt="Total expense difference is auto calculated in this cell" sqref="E13" xr:uid="{00000000-0002-0000-0000-00002F000000}"/>
    <dataValidation allowBlank="1" showInputMessage="1" showErrorMessage="1" prompt="Total Projected Expense is auto-calculated in cell E11" sqref="B11" xr:uid="{00000000-0002-0000-0000-000030000000}"/>
    <dataValidation allowBlank="1" showInputMessage="1" showErrorMessage="1" prompt="Total Actual Expense is auto-calculated in cell E12" sqref="B12" xr:uid="{00000000-0002-0000-0000-000031000000}"/>
    <dataValidation allowBlank="1" showInputMessage="1" showErrorMessage="1" prompt="Projected balance is auto calculated in this cell" sqref="E14" xr:uid="{00000000-0002-0000-0000-000034000000}"/>
    <dataValidation allowBlank="1" showInputMessage="1" showErrorMessage="1" prompt="Actual balance is auto calculated in this cell" sqref="E15" xr:uid="{00000000-0002-0000-0000-000035000000}"/>
    <dataValidation allowBlank="1" showInputMessage="1" showErrorMessage="1" prompt="Balance difference is auto calculated in this cell" sqref="E16" xr:uid="{00000000-0002-0000-0000-000036000000}"/>
    <dataValidation allowBlank="1" showInputMessage="1" showErrorMessage="1" prompt="Create Personal Monthly Budget in this worksheet. Projected and Actual income starts in cell B4. Sample tables for expense categories are in two columns starting in cells B18 and G18." sqref="A1" xr:uid="{97EEB7C7-B66C-4C3A-83F7-9AB368D645D5}"/>
    <dataValidation allowBlank="1" showInputMessage="1" showErrorMessage="1" prompt="Total Expense Difference is auto calculated in cell E13" sqref="B13" xr:uid="{802A55EA-7C0D-443C-9DCC-7DB2EABC31AE}"/>
    <dataValidation allowBlank="1" showInputMessage="1" showErrorMessage="1" prompt="Difference in the projected versus actual balance is auto calculated in cell E16" sqref="B16" xr:uid="{3FE61A7D-31CE-42FE-91DA-CBB52697327A}"/>
    <dataValidation allowBlank="1" showInputMessage="1" showErrorMessage="1" prompt="Difference is auto calculated in this column under this heading" sqref="E18 J18 E31 J30 E41 J39 E48 J46 E54 J52 E62 J58" xr:uid="{19D84C59-7D7F-49C9-89EC-B0DFDEF9F784}"/>
  </dataValidations>
  <printOptions horizontalCentered="1"/>
  <pageMargins left="0.25" right="0.25" top="0.75" bottom="0.75" header="0.3" footer="0.3"/>
  <pageSetup paperSize="9" scale="51" fitToHeight="0" orientation="portrait" horizontalDpi="4294967292" r:id="rId1"/>
  <headerFooter differentFirst="1" alignWithMargins="0">
    <oddFooter>Page &amp;P of &amp;N</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FF3EB6FA-1B72-499C-8123-21D334165664}">
  <ds:schemaRefs>
    <ds:schemaRef ds:uri="http://schemas.microsoft.com/sharepoint/v3/contenttype/forms"/>
  </ds:schemaRefs>
</ds:datastoreItem>
</file>

<file path=customXml/itemProps2.xml><?xml version="1.0" encoding="utf-8"?>
<ds:datastoreItem xmlns:ds="http://schemas.openxmlformats.org/officeDocument/2006/customXml" ds:itemID="{5377CBBE-FE5A-411F-9EE5-8AF1F5037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33B325-07A8-4CDB-B4B1-FD149C1A51AB}">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TM16410113</Template>
  <DocSecurity>0</DocSecurity>
  <ScaleCrop>false</ScaleCrop>
  <HeadingPairs>
    <vt:vector size="2" baseType="variant">
      <vt:variant>
        <vt:lpstr>工作表</vt:lpstr>
      </vt:variant>
      <vt:variant>
        <vt:i4>1</vt:i4>
      </vt:variant>
    </vt:vector>
  </HeadingPairs>
  <TitlesOfParts>
    <vt:vector size="1" baseType="lpstr">
      <vt:lpstr>Personal monthly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2023-08-15T09:55:05Z</dcterms:created>
  <dcterms:modified xsi:type="dcterms:W3CDTF">2025-03-10T01:17:29Z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